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06029-01 - Revitalizace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'1806029-01 - Revitalizace...'!$C$84:$K$241</definedName>
    <definedName name="_xlnm.Print_Area" localSheetId="1">'1806029-01 - Revitalizace...'!$C$4:$J$36,'1806029-01 - Revitalizace...'!$C$42:$J$66,'1806029-01 - Revitalizace...'!$C$72:$K$241</definedName>
    <definedName name="_xlnm.Print_Titles" localSheetId="1">'1806029-01 - Revitalizace...'!$84:$84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41"/>
  <c r="BH241"/>
  <c r="BG241"/>
  <c r="BF241"/>
  <c r="T241"/>
  <c r="T240"/>
  <c r="R241"/>
  <c r="R240"/>
  <c r="P241"/>
  <c r="P240"/>
  <c r="BK241"/>
  <c r="BK240"/>
  <c r="J240"/>
  <c r="J241"/>
  <c r="BE241"/>
  <c r="J65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4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1"/>
  <c r="BH181"/>
  <c r="BG181"/>
  <c r="BF181"/>
  <c r="T181"/>
  <c r="T180"/>
  <c r="T179"/>
  <c r="R181"/>
  <c r="R180"/>
  <c r="R179"/>
  <c r="P181"/>
  <c r="P180"/>
  <c r="P179"/>
  <c r="BK181"/>
  <c r="BK180"/>
  <c r="J180"/>
  <c r="BK179"/>
  <c r="J179"/>
  <c r="J181"/>
  <c r="BE181"/>
  <c r="J63"/>
  <c r="J62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5"/>
  <c r="BH105"/>
  <c r="BG105"/>
  <c r="BF105"/>
  <c r="T105"/>
  <c r="T104"/>
  <c r="T103"/>
  <c r="R105"/>
  <c r="R104"/>
  <c r="R103"/>
  <c r="P105"/>
  <c r="P104"/>
  <c r="P103"/>
  <c r="BK105"/>
  <c r="BK104"/>
  <c r="J104"/>
  <c r="BK103"/>
  <c r="J103"/>
  <c r="J105"/>
  <c r="BE105"/>
  <c r="J61"/>
  <c r="J60"/>
  <c r="BI102"/>
  <c r="BH102"/>
  <c r="BG102"/>
  <c r="BF102"/>
  <c r="T102"/>
  <c r="T101"/>
  <c r="R102"/>
  <c r="R101"/>
  <c r="P102"/>
  <c r="P101"/>
  <c r="BK102"/>
  <c r="BK101"/>
  <c r="J101"/>
  <c r="J102"/>
  <c r="BE102"/>
  <c r="J59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F34"/>
  <c i="1" r="BD52"/>
  <c i="2" r="BH88"/>
  <c r="F33"/>
  <c i="1" r="BC52"/>
  <c i="2" r="BG88"/>
  <c r="F32"/>
  <c i="1" r="BB52"/>
  <c i="2" r="BF88"/>
  <c r="J31"/>
  <c i="1" r="AW52"/>
  <c i="2" r="F31"/>
  <c i="1" r="BA52"/>
  <c i="2" r="T88"/>
  <c r="T87"/>
  <c r="T86"/>
  <c r="T85"/>
  <c r="R88"/>
  <c r="R87"/>
  <c r="R86"/>
  <c r="R85"/>
  <c r="P88"/>
  <c r="P87"/>
  <c r="P86"/>
  <c r="P85"/>
  <c i="1" r="AU52"/>
  <c i="2" r="BK88"/>
  <c r="BK87"/>
  <c r="J87"/>
  <c r="BK86"/>
  <c r="J86"/>
  <c r="BK85"/>
  <c r="J85"/>
  <c r="J56"/>
  <c r="J27"/>
  <c i="1" r="AG52"/>
  <c i="2" r="J88"/>
  <c r="BE88"/>
  <c r="J30"/>
  <c i="1" r="AV52"/>
  <c i="2" r="F30"/>
  <c i="1" r="AZ52"/>
  <c i="2" r="J58"/>
  <c r="J57"/>
  <c r="J81"/>
  <c r="F79"/>
  <c r="E77"/>
  <c r="J51"/>
  <c r="F49"/>
  <c r="E47"/>
  <c r="J36"/>
  <c r="J18"/>
  <c r="E18"/>
  <c r="F82"/>
  <c r="F52"/>
  <c r="J17"/>
  <c r="J15"/>
  <c r="E15"/>
  <c r="F81"/>
  <c r="F51"/>
  <c r="J14"/>
  <c r="J12"/>
  <c r="J79"/>
  <c r="J49"/>
  <c r="E7"/>
  <c r="E75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<sst xmlns="http://schemas.openxmlformats.org/spreadsheetml/2006/main">
  <si>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</si>
  <si>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</si>
  <si>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</si>
  <si>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</si>
  <si>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</si>
  <si>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</si>
  <si>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</si>
  <si>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{09c400c5-f1d7-4e5f-a75f-e7ea639666e8}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</si>
  <si>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</si>
  <si>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</si>
  <si>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</si>
  <si>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</si>
  <si>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</si>
  <si>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</si>
  <si>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</si>
  <si>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</si>
  <si>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1806029-01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</si>
  <si>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</si>
  <si>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</si>
  <si>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veřejného osvětlení Střítež nad Ludinou</t>
  </si>
  <si>
    <t>KSO:</t>
  </si>
  <si>
    <t/>
  </si>
  <si>
    <t>CC-CZ:</t>
  </si>
  <si>
    <t>Místo:</t>
  </si>
  <si>
    <t>Střítež nad Ludinou</t>
  </si>
  <si>
    <t>Datum:</t>
  </si>
  <si>
    <t>20. 3. 2018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</si>
  <si>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</si>
  <si>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</si>
  <si>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</si>
  <si>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</si>
  <si>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</si>
  <si>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</si>
  <si>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</si>
  <si>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SB projekt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</si>
  <si>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</si>
  <si>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</si>
  <si>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</si>
  <si>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</si>
  <si>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</si>
  <si>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</si>
  <si>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</si>
  <si>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</si>
  <si>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</si>
  <si>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</si>
  <si>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</si>
  <si>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</si>
  <si>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</si>
  <si>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</si>
  <si>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</si>
  <si>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</si>
  <si>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</si>
  <si>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</si>
  <si>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</si>
  <si>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</si>
  <si>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</si>
  <si>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</si>
  <si>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</si>
  <si>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</si>
  <si>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</si>
  <si>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</si>
  <si>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</si>
  <si>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</si>
  <si>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</si>
  <si>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</si>
  <si>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</si>
  <si>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</si>
  <si>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</si>
  <si>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</si>
  <si>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</si>
  <si>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</si>
  <si>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</si>
  <si>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</si>
  <si>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</si>
  <si>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</si>
  <si>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</si>
  <si>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</si>
  <si>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</si>
  <si>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{ea3321f2-3d55-4e62-bef0-dfd4dc624040}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</si>
  <si>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</si>
  <si>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</si>
  <si>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</si>
  <si>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</si>
  <si>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</si>
  <si>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</si>
  <si>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</si>
  <si>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</si>
  <si>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1806029-01 - Revitalizace veřejného osvětlení Střítež nad Ludinou</t>
  </si>
  <si>
    <t>27767442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</si>
  <si>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</si>
  <si>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</si>
  <si>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</si>
  <si>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</si>
  <si>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</si>
  <si>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</si>
  <si>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2 - Zakládání</t>
  </si>
  <si>
    <t xml:space="preserve">    998 - Přesun hmot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</si>
  <si>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</si>
  <si>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</si>
  <si>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</si>
  <si>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</si>
  <si>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</si>
  <si>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</si>
  <si>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</si>
  <si>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</si>
  <si>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</si>
  <si>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</si>
  <si>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</si>
  <si>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</si>
  <si>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</si>
  <si>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</si>
  <si>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</si>
  <si>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</si>
  <si>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</si>
  <si>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</si>
  <si>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</si>
  <si>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</si>
  <si>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</si>
  <si>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</si>
  <si>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</si>
  <si>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Zakládání</t>
  </si>
  <si>
    <t>K</t>
  </si>
  <si>
    <t>271532212</t>
  </si>
  <si>
    <t>Podsyp pod základové konstrukce se zhutněním z hrubého kameniva frakce 16 až 32 mm</t>
  </si>
  <si>
    <t>m3</t>
  </si>
  <si>
    <t>4</t>
  </si>
  <si>
    <t>-1518857650</t>
  </si>
  <si>
    <t>VV</t>
  </si>
  <si>
    <t>(0,8*0,8*0,1)*9</t>
  </si>
  <si>
    <t>Součet</t>
  </si>
  <si>
    <t>271562211</t>
  </si>
  <si>
    <t>Podsyp pod základové konstrukce se zhutněním z drobného kameniva frakce 0 až 4 mm</t>
  </si>
  <si>
    <t>1710505769</t>
  </si>
  <si>
    <t>3</t>
  </si>
  <si>
    <t>275321311</t>
  </si>
  <si>
    <t>Základové patky ze ŽB bez zvýšených nároků na prostředí tř. C 16/20</t>
  </si>
  <si>
    <t>CS ÚRS 2017 02</t>
  </si>
  <si>
    <t>2107175132</t>
  </si>
  <si>
    <t>(0,8*0,8*1,7)*9</t>
  </si>
  <si>
    <t>275351121</t>
  </si>
  <si>
    <t>Zřízení bednění základových patek</t>
  </si>
  <si>
    <t>m2</t>
  </si>
  <si>
    <t>-362827588</t>
  </si>
  <si>
    <t>(0,8*0,8*0,3*4)*9</t>
  </si>
  <si>
    <t>5</t>
  </si>
  <si>
    <t>275351122</t>
  </si>
  <si>
    <t>Odstranění bednění základových patek</t>
  </si>
  <si>
    <t>32144793</t>
  </si>
  <si>
    <t>998</t>
  </si>
  <si>
    <t>Přesun hmot</t>
  </si>
  <si>
    <t>6</t>
  </si>
  <si>
    <t>9981322111</t>
  </si>
  <si>
    <t xml:space="preserve">Přesun hmot pro stožáry  v 50 m</t>
  </si>
  <si>
    <t>t</t>
  </si>
  <si>
    <t>-1521781522</t>
  </si>
  <si>
    <t>PSV</t>
  </si>
  <si>
    <t>Práce a dodávky PSV</t>
  </si>
  <si>
    <t>741</t>
  </si>
  <si>
    <t>Elektroinstalace - silnoproud</t>
  </si>
  <si>
    <t>7</t>
  </si>
  <si>
    <t>741122201</t>
  </si>
  <si>
    <t>Montáž kabel Cu plný kulatý žíla 2x1,5 až 6 mm2 uložený volně (CYKY)</t>
  </si>
  <si>
    <t>m</t>
  </si>
  <si>
    <t>16</t>
  </si>
  <si>
    <t>-1264994735</t>
  </si>
  <si>
    <t>113*1,5</t>
  </si>
  <si>
    <t>61*2</t>
  </si>
  <si>
    <t>16*2,5</t>
  </si>
  <si>
    <t>10*9</t>
  </si>
  <si>
    <t>8</t>
  </si>
  <si>
    <t>M</t>
  </si>
  <si>
    <t>341110050</t>
  </si>
  <si>
    <t>kabel silový s Cu jádrem CYKY 2x1,5 mm2</t>
  </si>
  <si>
    <t>32</t>
  </si>
  <si>
    <t>-1781484813</t>
  </si>
  <si>
    <t>9</t>
  </si>
  <si>
    <t>741128022</t>
  </si>
  <si>
    <t>Příplatek k montáži kabelů za zatažení vodiče a kabelu do 2,00 kg</t>
  </si>
  <si>
    <t>425280110</t>
  </si>
  <si>
    <t>10</t>
  </si>
  <si>
    <t>741123312</t>
  </si>
  <si>
    <t>Montáž kabel Al plný nebo laněný kulatý žíla 4x25 mm2 uložený pevně (AYKY)</t>
  </si>
  <si>
    <t>-1799068680</t>
  </si>
  <si>
    <t>4*10</t>
  </si>
  <si>
    <t>2*10</t>
  </si>
  <si>
    <t>4*4</t>
  </si>
  <si>
    <t>11</t>
  </si>
  <si>
    <t>741123225</t>
  </si>
  <si>
    <t>Montáž kabel Al plný nebo laněný kulatý žíla 4x25 mm2 uložený volně (AYKY)</t>
  </si>
  <si>
    <t>-959355411</t>
  </si>
  <si>
    <t>12</t>
  </si>
  <si>
    <t>341131200</t>
  </si>
  <si>
    <t>kabel silový s Al jádrem 1-AYKY 4x25/S mm2</t>
  </si>
  <si>
    <t>886804723</t>
  </si>
  <si>
    <t>13</t>
  </si>
  <si>
    <t>741123351-R1</t>
  </si>
  <si>
    <t>Montáž kabel Al plný nebo laněný kulatý samonosný žíla 2x16 mm2 uložený pevně (AES)</t>
  </si>
  <si>
    <t>-1078564803</t>
  </si>
  <si>
    <t>14</t>
  </si>
  <si>
    <t>341110800R2</t>
  </si>
  <si>
    <t>kabel silový s AES 2x16 mm2</t>
  </si>
  <si>
    <t>1202516329</t>
  </si>
  <si>
    <t>741123351-R2</t>
  </si>
  <si>
    <t>Montáž kabel Al plný nebo laněný kulatý samonosný žíla 2x25 mm2 uložený pevně (AES)</t>
  </si>
  <si>
    <t>-1220098744</t>
  </si>
  <si>
    <t>341110800R3</t>
  </si>
  <si>
    <t>kabel silový s AES 2x25 mm2</t>
  </si>
  <si>
    <t>2024524655</t>
  </si>
  <si>
    <t>17</t>
  </si>
  <si>
    <t>741123352</t>
  </si>
  <si>
    <t>Montáž kabel Al plný nebo laněný kulatý samonosný žíla 4x25 až 35 mm2 uložený pevně (AES)</t>
  </si>
  <si>
    <t>-1483230278</t>
  </si>
  <si>
    <t>18</t>
  </si>
  <si>
    <t>341110800R4</t>
  </si>
  <si>
    <t>kabel silový s AES 4x25 mm2</t>
  </si>
  <si>
    <t>-310717770</t>
  </si>
  <si>
    <t>19</t>
  </si>
  <si>
    <t>741128001</t>
  </si>
  <si>
    <t>Ostatní práce při montáži vodičů a kabelů - odjutování a očištění</t>
  </si>
  <si>
    <t>162634523</t>
  </si>
  <si>
    <t>20</t>
  </si>
  <si>
    <t>741130001</t>
  </si>
  <si>
    <t>Ukončení vodič izolovaný do 2,5mm2 v rozváděči nebo na přístroji</t>
  </si>
  <si>
    <t>kus</t>
  </si>
  <si>
    <t>582407307</t>
  </si>
  <si>
    <t xml:space="preserve">"svítidla 199ks" </t>
  </si>
  <si>
    <t>199*2</t>
  </si>
  <si>
    <t>"rozhlas 9x"</t>
  </si>
  <si>
    <t>9*2</t>
  </si>
  <si>
    <t>741132106-R1</t>
  </si>
  <si>
    <t>Ukončení kabelů 2x16-35 mm2 smršťovací záklopkou nebo páskem bez letování</t>
  </si>
  <si>
    <t>806606771</t>
  </si>
  <si>
    <t>22</t>
  </si>
  <si>
    <t>343431340-R1</t>
  </si>
  <si>
    <t>Kryt ochr. konců AES 16-25</t>
  </si>
  <si>
    <t>ks</t>
  </si>
  <si>
    <t>-274384583</t>
  </si>
  <si>
    <t>23</t>
  </si>
  <si>
    <t>741231001-R1</t>
  </si>
  <si>
    <t>Montáž svorky propich</t>
  </si>
  <si>
    <t>-2033332349</t>
  </si>
  <si>
    <t>108*2</t>
  </si>
  <si>
    <t>22*2</t>
  </si>
  <si>
    <t>24</t>
  </si>
  <si>
    <t>345622150-R1</t>
  </si>
  <si>
    <t>Svorka propich AES 16-120/16-120</t>
  </si>
  <si>
    <t>1723624316</t>
  </si>
  <si>
    <t>25</t>
  </si>
  <si>
    <t>741130022-R1</t>
  </si>
  <si>
    <t>Montáž svorky na AlFe</t>
  </si>
  <si>
    <t>1773332153</t>
  </si>
  <si>
    <t>26</t>
  </si>
  <si>
    <t>354311600-R1</t>
  </si>
  <si>
    <t>Svorka proudová na AlFe</t>
  </si>
  <si>
    <t>482745437</t>
  </si>
  <si>
    <t>27</t>
  </si>
  <si>
    <t>741136053-R1</t>
  </si>
  <si>
    <t>Montáž spojky na AES</t>
  </si>
  <si>
    <t>-1390215832</t>
  </si>
  <si>
    <t>28</t>
  </si>
  <si>
    <t>354360230-R1</t>
  </si>
  <si>
    <t>SPOJKA NA AES 1KV IJPABC01/4X10-35 KAMAT</t>
  </si>
  <si>
    <t>2011681402</t>
  </si>
  <si>
    <t>29</t>
  </si>
  <si>
    <t>741136001</t>
  </si>
  <si>
    <t>Propojení kabel celoplastový spojkou venkovní smršťovací do 1 kV SVCZ 4x10-16 mm2</t>
  </si>
  <si>
    <t>-1263085253</t>
  </si>
  <si>
    <t>30</t>
  </si>
  <si>
    <t>354360230</t>
  </si>
  <si>
    <t>spojka kabelová smršťovaná přímé do 1kV 91ah-22s 4 x 16 - 50mm</t>
  </si>
  <si>
    <t>270288795</t>
  </si>
  <si>
    <t>31</t>
  </si>
  <si>
    <t>741320101</t>
  </si>
  <si>
    <t>Montáž jistič jednopólový nn do 25 A bez krytu</t>
  </si>
  <si>
    <t>1274301781</t>
  </si>
  <si>
    <t>358221130</t>
  </si>
  <si>
    <t>jistič 1pólový-charakteristika B LPN (LSN) 25B/1</t>
  </si>
  <si>
    <t>-974819762</t>
  </si>
  <si>
    <t>33</t>
  </si>
  <si>
    <t>741320111</t>
  </si>
  <si>
    <t>Montáž jistič jednopólový nn do 63 A bez krytu</t>
  </si>
  <si>
    <t>-1893614432</t>
  </si>
  <si>
    <t>34</t>
  </si>
  <si>
    <t>358221150</t>
  </si>
  <si>
    <t>jistič 1pólový-charakteristika B LPN (LSN) 40B/1</t>
  </si>
  <si>
    <t>-543395035</t>
  </si>
  <si>
    <t>35</t>
  </si>
  <si>
    <t>741320171</t>
  </si>
  <si>
    <t>Montáž jistič třípólový nn do 63 A bez krytu</t>
  </si>
  <si>
    <t>190540567</t>
  </si>
  <si>
    <t>36</t>
  </si>
  <si>
    <t>358224280</t>
  </si>
  <si>
    <t>jistič 3pólový-charakteristika C LPN (LSN) 40C/3</t>
  </si>
  <si>
    <t>-1782807620</t>
  </si>
  <si>
    <t>37</t>
  </si>
  <si>
    <t>741210101</t>
  </si>
  <si>
    <t>Montáž rozváděčů litinových, hliníkových nebo plastových sestava do 50 kg</t>
  </si>
  <si>
    <t>-43318280</t>
  </si>
  <si>
    <t>38</t>
  </si>
  <si>
    <t>357116510</t>
  </si>
  <si>
    <t xml:space="preserve">rozvaděč elektroměrový plastový ER112/PVP7P  1x jednosazbový</t>
  </si>
  <si>
    <t>-280464622</t>
  </si>
  <si>
    <t>39</t>
  </si>
  <si>
    <t>357181000-R1</t>
  </si>
  <si>
    <t>Rozvádeč RVO s astrohodinami 1 fázový</t>
  </si>
  <si>
    <t>701468039</t>
  </si>
  <si>
    <t>40</t>
  </si>
  <si>
    <t>357181000-R2</t>
  </si>
  <si>
    <t>Rozvádeč RVO s astrohodinami 3 fázový</t>
  </si>
  <si>
    <t>-1228033222</t>
  </si>
  <si>
    <t>41</t>
  </si>
  <si>
    <t>741811021-R1</t>
  </si>
  <si>
    <t>Nastavení astrohodin</t>
  </si>
  <si>
    <t>487218037</t>
  </si>
  <si>
    <t>42</t>
  </si>
  <si>
    <t>741373003-R1</t>
  </si>
  <si>
    <t>Montáž svítidla 50-100-150W na stožár nebo výložník</t>
  </si>
  <si>
    <t>-581530329</t>
  </si>
  <si>
    <t>43</t>
  </si>
  <si>
    <t>348444550-R2</t>
  </si>
  <si>
    <t>svítidlo venkovní LED STRIX M 7k5 740 RV, pro montáž na výložník</t>
  </si>
  <si>
    <t>468072080</t>
  </si>
  <si>
    <t>44</t>
  </si>
  <si>
    <t>348444550-R4</t>
  </si>
  <si>
    <t>svítidlo venkovní LED STRIX M 6k5 740 RV, pro montáž na výložník</t>
  </si>
  <si>
    <t>-444245079</t>
  </si>
  <si>
    <t>45</t>
  </si>
  <si>
    <t>348444550-R5</t>
  </si>
  <si>
    <t>svítidlo venkovní LED STRIX M 4k2 740 RV, pro montáž na výložník</t>
  </si>
  <si>
    <t>-1772879665</t>
  </si>
  <si>
    <t>46</t>
  </si>
  <si>
    <t>348444550-R7</t>
  </si>
  <si>
    <t>svítidlo venkovní LED STRIX M 2k3 740 RV, pro montáž na stožár</t>
  </si>
  <si>
    <t>246086640</t>
  </si>
  <si>
    <t>47</t>
  </si>
  <si>
    <t>741375833</t>
  </si>
  <si>
    <t>Demontáž svítidla průmyslového výbojkového venkovního na stožáru přes 3 m se zachováním funkčnosti</t>
  </si>
  <si>
    <t>-902184583</t>
  </si>
  <si>
    <t>48</t>
  </si>
  <si>
    <t>741322001</t>
  </si>
  <si>
    <t>Montáž svodiče bleskových proudů nn typ 1 jednopólových impulzní proud do 35 kA</t>
  </si>
  <si>
    <t>-23002197</t>
  </si>
  <si>
    <t>49</t>
  </si>
  <si>
    <t>358895200-R1</t>
  </si>
  <si>
    <t>svodič přepětí LVA-440, vč. svorky</t>
  </si>
  <si>
    <t>-1114479865</t>
  </si>
  <si>
    <t>50</t>
  </si>
  <si>
    <t>741410063</t>
  </si>
  <si>
    <t>Montáž pospojování ochranné plášť kabelu s konstrukcí</t>
  </si>
  <si>
    <t>-982089182</t>
  </si>
  <si>
    <t>51</t>
  </si>
  <si>
    <t>341765140</t>
  </si>
  <si>
    <t>vodič izolovaný s Al jádrem AY-drát 16 mm2</t>
  </si>
  <si>
    <t>128</t>
  </si>
  <si>
    <t>-920033119</t>
  </si>
  <si>
    <t>52</t>
  </si>
  <si>
    <t>741810003</t>
  </si>
  <si>
    <t>Celková prohlídka elektrického rozvodu a zařízení do 1 milionu Kč</t>
  </si>
  <si>
    <t>-1647889046</t>
  </si>
  <si>
    <t>53</t>
  </si>
  <si>
    <t>741810011</t>
  </si>
  <si>
    <t>Příplatek k celkové prohlídce za každých dalších 500 000,- Kč</t>
  </si>
  <si>
    <t>-482421214</t>
  </si>
  <si>
    <t>54</t>
  </si>
  <si>
    <t>7492756030-R1</t>
  </si>
  <si>
    <t>Pomocné práce pro montáž kabelů vyhledání stávajících kabelů ( měření, sonda )</t>
  </si>
  <si>
    <t>-1803782041</t>
  </si>
  <si>
    <t>55</t>
  </si>
  <si>
    <t>7493171010-R2</t>
  </si>
  <si>
    <t>Demontáž osvětlovacích stožárů výšky od 8 m do 10m</t>
  </si>
  <si>
    <t>-607497635</t>
  </si>
  <si>
    <t>56</t>
  </si>
  <si>
    <t>7499151010-R1</t>
  </si>
  <si>
    <t>Dokončovací práce na elektrickém zařízení</t>
  </si>
  <si>
    <t>hod</t>
  </si>
  <si>
    <t>1594325158</t>
  </si>
  <si>
    <t>57</t>
  </si>
  <si>
    <t>7499151030-R1</t>
  </si>
  <si>
    <t>Dokončovací práce zkušební provoz</t>
  </si>
  <si>
    <t>-2030088599</t>
  </si>
  <si>
    <t>Práce a dodávky M</t>
  </si>
  <si>
    <t>21-M</t>
  </si>
  <si>
    <t>Elektromontáže</t>
  </si>
  <si>
    <t>58</t>
  </si>
  <si>
    <t>210020551-R1</t>
  </si>
  <si>
    <t>Montáž objímky kotevní</t>
  </si>
  <si>
    <t>64</t>
  </si>
  <si>
    <t>-1741790135</t>
  </si>
  <si>
    <t>67</t>
  </si>
  <si>
    <t>59</t>
  </si>
  <si>
    <t>314591200-R1</t>
  </si>
  <si>
    <t xml:space="preserve">Objímka kotevní  PR 180 pozink.</t>
  </si>
  <si>
    <t>sada</t>
  </si>
  <si>
    <t>1808580502</t>
  </si>
  <si>
    <t>60</t>
  </si>
  <si>
    <t>314591200-R2</t>
  </si>
  <si>
    <t xml:space="preserve">Objímka kotevní  PR 220 pozink.</t>
  </si>
  <si>
    <t>-729105526</t>
  </si>
  <si>
    <t>61</t>
  </si>
  <si>
    <t>314591200-R3</t>
  </si>
  <si>
    <t xml:space="preserve">Objímka kotevní  PR 61-77 pozink.</t>
  </si>
  <si>
    <t>283171450</t>
  </si>
  <si>
    <t>62</t>
  </si>
  <si>
    <t>210020552-R1</t>
  </si>
  <si>
    <t>Montáž napínacího háku</t>
  </si>
  <si>
    <t>-837521527</t>
  </si>
  <si>
    <t>63</t>
  </si>
  <si>
    <t>311970140</t>
  </si>
  <si>
    <t>napínák lanový oko-hák zinek bílý M 16</t>
  </si>
  <si>
    <t>-538066910</t>
  </si>
  <si>
    <t>210030111-R1</t>
  </si>
  <si>
    <t>Montáž kotevní svorky AES 2x16-35</t>
  </si>
  <si>
    <t>560959294</t>
  </si>
  <si>
    <t>65</t>
  </si>
  <si>
    <t>314521830-R1</t>
  </si>
  <si>
    <t>Svorka kotevní AES 2x16-25</t>
  </si>
  <si>
    <t>2000767566</t>
  </si>
  <si>
    <t>66</t>
  </si>
  <si>
    <t>210030111-R2</t>
  </si>
  <si>
    <t>Montáž nosné svorky AES 2x16-35</t>
  </si>
  <si>
    <t>-1392848307</t>
  </si>
  <si>
    <t>314521830-R2</t>
  </si>
  <si>
    <t>Svorka NJK16120 nosná univerzální</t>
  </si>
  <si>
    <t>-1192423582</t>
  </si>
  <si>
    <t>68</t>
  </si>
  <si>
    <t>210191505</t>
  </si>
  <si>
    <t>Montáž skříní pojistkových tenkocementových přípojkových SP 3 až 5/1</t>
  </si>
  <si>
    <t>1787069530</t>
  </si>
  <si>
    <t>69</t>
  </si>
  <si>
    <t>357117150</t>
  </si>
  <si>
    <t>skříň přípojková plastová SSP100/NVP1P 3x100A</t>
  </si>
  <si>
    <t>-1165495347</t>
  </si>
  <si>
    <t>70</t>
  </si>
  <si>
    <t>210120102</t>
  </si>
  <si>
    <t>Montáž pojistkových patron nožových</t>
  </si>
  <si>
    <t>-1587820965</t>
  </si>
  <si>
    <t>71</t>
  </si>
  <si>
    <t>358252240</t>
  </si>
  <si>
    <t xml:space="preserve">pojistka nízkoztrátová PHNA000 20A provedení normální, charakteristika  gG</t>
  </si>
  <si>
    <t>-480939302</t>
  </si>
  <si>
    <t>72</t>
  </si>
  <si>
    <t>210191504-D</t>
  </si>
  <si>
    <t>Demontáž skříní pojistkových tenkocementových přípojkových SP 0 až 2/1, ER 1.0 a 1.1</t>
  </si>
  <si>
    <t>-386005092</t>
  </si>
  <si>
    <t>73</t>
  </si>
  <si>
    <t>210204011</t>
  </si>
  <si>
    <t>Montáž stožárů osvětlení ocelových samostatně stojících délky do 12 m</t>
  </si>
  <si>
    <t>1807013703</t>
  </si>
  <si>
    <t>74</t>
  </si>
  <si>
    <t>316740680</t>
  </si>
  <si>
    <t>stožár osvětlovací K 7 - 133/89/60 žárově zinkovaný - uliční</t>
  </si>
  <si>
    <t>256</t>
  </si>
  <si>
    <t>206885121</t>
  </si>
  <si>
    <t>75</t>
  </si>
  <si>
    <t>210204103</t>
  </si>
  <si>
    <t>Montáž výložníků osvětlení jednoramenných sloupových hmotnosti do 35 kg</t>
  </si>
  <si>
    <t>1996749048</t>
  </si>
  <si>
    <t>76</t>
  </si>
  <si>
    <t>316760580-R2</t>
  </si>
  <si>
    <t>výložník obloukový pro sinlniční stožár</t>
  </si>
  <si>
    <t>-957159687</t>
  </si>
  <si>
    <t>77</t>
  </si>
  <si>
    <t>210204105</t>
  </si>
  <si>
    <t>Montáž výložníků osvětlení dvouramenných sloupových hmotnosti do 70 kg</t>
  </si>
  <si>
    <t>40915973</t>
  </si>
  <si>
    <t>78</t>
  </si>
  <si>
    <t>348444720-R1</t>
  </si>
  <si>
    <t>výložník obloukový dvojitý, pro silniční stožár</t>
  </si>
  <si>
    <t>1514514763</t>
  </si>
  <si>
    <t>79</t>
  </si>
  <si>
    <t>210204201</t>
  </si>
  <si>
    <t>Montáž elektrovýzbroje stožárů osvětlení 1 okruh</t>
  </si>
  <si>
    <t>-2112464581</t>
  </si>
  <si>
    <t>80</t>
  </si>
  <si>
    <t>345232500</t>
  </si>
  <si>
    <t>spodek pojistkový E27 vestavný 2113-A3 plastovým krytem</t>
  </si>
  <si>
    <t>282120579</t>
  </si>
  <si>
    <t>81</t>
  </si>
  <si>
    <t>210204202</t>
  </si>
  <si>
    <t>Montáž elektrovýzbroje stožárů osvětlení 2 okruhy</t>
  </si>
  <si>
    <t>1000580717</t>
  </si>
  <si>
    <t>82</t>
  </si>
  <si>
    <t>345232500-R1</t>
  </si>
  <si>
    <t>spodek pojistkový E27 vestavný 2113-A3 plastovým krytem DVOJITY</t>
  </si>
  <si>
    <t>1035443842</t>
  </si>
  <si>
    <t>83</t>
  </si>
  <si>
    <t>210204100</t>
  </si>
  <si>
    <t>Montáž výložníků osvětlení jednoramenných nástěnných hmotnosti do 35 kg</t>
  </si>
  <si>
    <t>1973241056</t>
  </si>
  <si>
    <t>84</t>
  </si>
  <si>
    <t>316304590-R1</t>
  </si>
  <si>
    <t>Výložník na betonový sloup, třmenový - vyložení 0,5m</t>
  </si>
  <si>
    <t>-1067337359</t>
  </si>
  <si>
    <t>85</t>
  </si>
  <si>
    <t>316304590-R2</t>
  </si>
  <si>
    <t>Výložník na betonový sloup, třmenový - vyložení 1,0m</t>
  </si>
  <si>
    <t>1569707015</t>
  </si>
  <si>
    <t>86</t>
  </si>
  <si>
    <t>316304590-R3</t>
  </si>
  <si>
    <t>Výložník na betonový sloup, třmenový - vyložení 1,5m</t>
  </si>
  <si>
    <t>1109794817</t>
  </si>
  <si>
    <t>87</t>
  </si>
  <si>
    <t>316304590-R4</t>
  </si>
  <si>
    <t>Výložník na zeď 0,3m</t>
  </si>
  <si>
    <t>467817309</t>
  </si>
  <si>
    <t>88</t>
  </si>
  <si>
    <t>210220002</t>
  </si>
  <si>
    <t>Montáž uzemňovacích vedení vodičů FeZn pomocí svorek na povrchu drátem nebo lanem do 10 mm</t>
  </si>
  <si>
    <t>-846255999</t>
  </si>
  <si>
    <t>89</t>
  </si>
  <si>
    <t>354410730</t>
  </si>
  <si>
    <t>drát průměr 10 mm FeZn</t>
  </si>
  <si>
    <t>kg</t>
  </si>
  <si>
    <t>-741057658</t>
  </si>
  <si>
    <t>90</t>
  </si>
  <si>
    <t>210220020</t>
  </si>
  <si>
    <t>Montáž uzemňovacího vedení vodičů FeZn pomocí svorek v zemi páskou do 120 mm2 ve městské zástavbě</t>
  </si>
  <si>
    <t>1113575002</t>
  </si>
  <si>
    <t>91</t>
  </si>
  <si>
    <t>354420620</t>
  </si>
  <si>
    <t>pás zemnící 30 x 4 mm FeZn</t>
  </si>
  <si>
    <t>2055264229</t>
  </si>
  <si>
    <t>92</t>
  </si>
  <si>
    <t>210220301</t>
  </si>
  <si>
    <t>Montáž svorek hromosvodných typu SS, SR 03 se 2 šrouby</t>
  </si>
  <si>
    <t>-502749076</t>
  </si>
  <si>
    <t>93</t>
  </si>
  <si>
    <t>354419960</t>
  </si>
  <si>
    <t xml:space="preserve">svorka odbočovací a spojovací SR 3a pro spojování kruhových a páskových vodičů    FeZn</t>
  </si>
  <si>
    <t>-170143314</t>
  </si>
  <si>
    <t>94</t>
  </si>
  <si>
    <t>741440031</t>
  </si>
  <si>
    <t>Montáž tyč zemnicí délky do 2 m</t>
  </si>
  <si>
    <t>1718882435</t>
  </si>
  <si>
    <t>95</t>
  </si>
  <si>
    <t>354420900</t>
  </si>
  <si>
    <t xml:space="preserve">tyč zemnící ZT 2,0  2m, FeZn</t>
  </si>
  <si>
    <t>-1848043117</t>
  </si>
  <si>
    <t>96</t>
  </si>
  <si>
    <t>354418650</t>
  </si>
  <si>
    <t>svorka k tyči zemnící SJ02 D28 mm</t>
  </si>
  <si>
    <t>-1183031387</t>
  </si>
  <si>
    <t>97</t>
  </si>
  <si>
    <t>111631510</t>
  </si>
  <si>
    <t>lak asfaltový ALP/9 (MJ kg) bal 9 kg</t>
  </si>
  <si>
    <t>-1075030989</t>
  </si>
  <si>
    <t>46-M</t>
  </si>
  <si>
    <t>Zemní práce při extr.mont.pracích</t>
  </si>
  <si>
    <t>98</t>
  </si>
  <si>
    <t>131201101</t>
  </si>
  <si>
    <t>Hloubení jam nezapažených v hornině tř. 3 objemu do 100 m3</t>
  </si>
  <si>
    <t>-88249050</t>
  </si>
  <si>
    <t>99</t>
  </si>
  <si>
    <t>141720017</t>
  </si>
  <si>
    <t>Neřízený zemní protlak strojně vnějšího průměru do 160 mm v hornině tř 3 a 4</t>
  </si>
  <si>
    <t>-431185432</t>
  </si>
  <si>
    <t>100</t>
  </si>
  <si>
    <t>286148020</t>
  </si>
  <si>
    <t>trubka kanalizační SN10 X-STREAM PP potrubí DN 200/6m</t>
  </si>
  <si>
    <t>1214030805</t>
  </si>
  <si>
    <t>101</t>
  </si>
  <si>
    <t>460010011-R1</t>
  </si>
  <si>
    <t>Vytyčení hranic pozemků místě stavby nových stožárů</t>
  </si>
  <si>
    <t>km</t>
  </si>
  <si>
    <t>-2110669388</t>
  </si>
  <si>
    <t>102</t>
  </si>
  <si>
    <t>460010025</t>
  </si>
  <si>
    <t>Vytyčení trasy inženýrských sítí v zastavěném prostoru</t>
  </si>
  <si>
    <t>451373116</t>
  </si>
  <si>
    <t>103</t>
  </si>
  <si>
    <t>460070533</t>
  </si>
  <si>
    <t>Hloubení nezapažených jam pro základy silničních stožárů přímých bez patky v hornině tř 3</t>
  </si>
  <si>
    <t>482667130</t>
  </si>
  <si>
    <t>104</t>
  </si>
  <si>
    <t>460070544</t>
  </si>
  <si>
    <t>Hloubení nezapažených jam pro základy silničních stožárů výložníkových bez patky v hornině tř 4</t>
  </si>
  <si>
    <t>-445527016</t>
  </si>
  <si>
    <t>105</t>
  </si>
  <si>
    <t>460150163</t>
  </si>
  <si>
    <t>Hloubení kabelových zapažených i nezapažených rýh ručně š 35 cm, hl 80 cm, v hornině tř 3</t>
  </si>
  <si>
    <t>-1482435363</t>
  </si>
  <si>
    <t>106</t>
  </si>
  <si>
    <t>460300001</t>
  </si>
  <si>
    <t>Zásyp jam nebo rýh strojně včetně zhutnění v zástavbě</t>
  </si>
  <si>
    <t>-1681997833</t>
  </si>
  <si>
    <t>107</t>
  </si>
  <si>
    <t>460421211</t>
  </si>
  <si>
    <t>Lože kabelů z prohozeného výkopku tl 5 cm nad kabel, zakryté cihlami, š lože do 15 cm</t>
  </si>
  <si>
    <t>-944424964</t>
  </si>
  <si>
    <t>108</t>
  </si>
  <si>
    <t>210021063</t>
  </si>
  <si>
    <t>Osazení výstražné fólie z PVC</t>
  </si>
  <si>
    <t>2011483501</t>
  </si>
  <si>
    <t>109</t>
  </si>
  <si>
    <t>693113100</t>
  </si>
  <si>
    <t>EXTRUNET - výstražná fólie z polyethylenu šíře 33 cm</t>
  </si>
  <si>
    <t>748978920</t>
  </si>
  <si>
    <t>110</t>
  </si>
  <si>
    <t>460520163</t>
  </si>
  <si>
    <t>Montáž trubek ochranných plastových tuhých D do 90 mm uložených do rýhy</t>
  </si>
  <si>
    <t>1019205604</t>
  </si>
  <si>
    <t>111</t>
  </si>
  <si>
    <t>345713640</t>
  </si>
  <si>
    <t>trubka elektroinstalační ohebná Kopodur, HDPE KD 09090</t>
  </si>
  <si>
    <t>-736567223</t>
  </si>
  <si>
    <t>58-M</t>
  </si>
  <si>
    <t>Revize vyhrazených technických zařízení</t>
  </si>
  <si>
    <t>112</t>
  </si>
  <si>
    <t>580506041-R1</t>
  </si>
  <si>
    <t>Opětovná montáž rozhlasu</t>
  </si>
  <si>
    <t>-1135395486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</si>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</sst>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30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32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28"/>
      <c r="AM14" s="28"/>
      <c r="AN14" s="41" t="s">
        <v>32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30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35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38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39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40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41</v>
      </c>
      <c r="E26" s="53"/>
      <c r="F26" s="54" t="s">
        <v>42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43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44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45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46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47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48</v>
      </c>
      <c r="U32" s="60"/>
      <c r="V32" s="60"/>
      <c r="W32" s="60"/>
      <c r="X32" s="62" t="s">
        <v>49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1806029-01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Revitalizace veřejného osvětlení Střítež nad Ludinou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Střítež nad Ludinou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20. 3. 2018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33</v>
      </c>
      <c r="AJ46" s="73"/>
      <c r="AK46" s="73"/>
      <c r="AL46" s="73"/>
      <c r="AM46" s="76" t="str">
        <f>IF(E17="","",E17)</f>
        <v>SB projekt s.r.o.</v>
      </c>
      <c r="AN46" s="76"/>
      <c r="AO46" s="76"/>
      <c r="AP46" s="76"/>
      <c r="AQ46" s="73"/>
      <c r="AR46" s="71"/>
      <c r="AS46" s="85" t="s">
        <v>51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31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52</v>
      </c>
      <c r="D49" s="96"/>
      <c r="E49" s="96"/>
      <c r="F49" s="96"/>
      <c r="G49" s="96"/>
      <c r="H49" s="97"/>
      <c r="I49" s="98" t="s">
        <v>53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54</v>
      </c>
      <c r="AH49" s="96"/>
      <c r="AI49" s="96"/>
      <c r="AJ49" s="96"/>
      <c r="AK49" s="96"/>
      <c r="AL49" s="96"/>
      <c r="AM49" s="96"/>
      <c r="AN49" s="98" t="s">
        <v>55</v>
      </c>
      <c r="AO49" s="96"/>
      <c r="AP49" s="96"/>
      <c r="AQ49" s="100" t="s">
        <v>56</v>
      </c>
      <c r="AR49" s="71"/>
      <c r="AS49" s="101" t="s">
        <v>57</v>
      </c>
      <c r="AT49" s="102" t="s">
        <v>58</v>
      </c>
      <c r="AU49" s="102" t="s">
        <v>59</v>
      </c>
      <c r="AV49" s="102" t="s">
        <v>60</v>
      </c>
      <c r="AW49" s="102" t="s">
        <v>61</v>
      </c>
      <c r="AX49" s="102" t="s">
        <v>62</v>
      </c>
      <c r="AY49" s="102" t="s">
        <v>63</v>
      </c>
      <c r="AZ49" s="102" t="s">
        <v>64</v>
      </c>
      <c r="BA49" s="102" t="s">
        <v>65</v>
      </c>
      <c r="BB49" s="102" t="s">
        <v>66</v>
      </c>
      <c r="BC49" s="102" t="s">
        <v>67</v>
      </c>
      <c r="BD49" s="103" t="s">
        <v>68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69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ROUND(AS52,2)</f>
        <v>0</v>
      </c>
      <c r="AT51" s="113">
        <f>ROUND(SUM(AV51:AW51),2)</f>
        <v>0</v>
      </c>
      <c r="AU51" s="114">
        <f>ROUND(AU52,5)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ROUND(AZ52,2)</f>
        <v>0</v>
      </c>
      <c r="BA51" s="113">
        <f>ROUND(BA52,2)</f>
        <v>0</v>
      </c>
      <c r="BB51" s="113">
        <f>ROUND(BB52,2)</f>
        <v>0</v>
      </c>
      <c r="BC51" s="113">
        <f>ROUND(BC52,2)</f>
        <v>0</v>
      </c>
      <c r="BD51" s="115">
        <f>ROUND(BD52,2)</f>
        <v>0</v>
      </c>
      <c r="BS51" s="116" t="s">
        <v>70</v>
      </c>
      <c r="BT51" s="116" t="s">
        <v>71</v>
      </c>
      <c r="BU51" s="117" t="s">
        <v>72</v>
      </c>
      <c r="BV51" s="116" t="s">
        <v>73</v>
      </c>
      <c r="BW51" s="116" t="s">
        <v>7</v>
      </c>
      <c r="BX51" s="116" t="s">
        <v>74</v>
      </c>
      <c r="CL51" s="116" t="s">
        <v>21</v>
      </c>
    </row>
    <row r="52" s="5" customFormat="1" ht="31.5" customHeight="1">
      <c r="A52" s="118" t="s">
        <v>75</v>
      </c>
      <c r="B52" s="119"/>
      <c r="C52" s="120"/>
      <c r="D52" s="121" t="s">
        <v>16</v>
      </c>
      <c r="E52" s="121"/>
      <c r="F52" s="121"/>
      <c r="G52" s="121"/>
      <c r="H52" s="121"/>
      <c r="I52" s="122"/>
      <c r="J52" s="121" t="s">
        <v>19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'1806029-01 - Revitalizace...'!J27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'1806029-01 - Revitalizace...'!P85</f>
        <v>0</v>
      </c>
      <c r="AV52" s="127">
        <f>'1806029-01 - Revitalizace...'!J30</f>
        <v>0</v>
      </c>
      <c r="AW52" s="127">
        <f>'1806029-01 - Revitalizace...'!J31</f>
        <v>0</v>
      </c>
      <c r="AX52" s="127">
        <f>'1806029-01 - Revitalizace...'!J32</f>
        <v>0</v>
      </c>
      <c r="AY52" s="127">
        <f>'1806029-01 - Revitalizace...'!J33</f>
        <v>0</v>
      </c>
      <c r="AZ52" s="127">
        <f>'1806029-01 - Revitalizace...'!F30</f>
        <v>0</v>
      </c>
      <c r="BA52" s="127">
        <f>'1806029-01 - Revitalizace...'!F31</f>
        <v>0</v>
      </c>
      <c r="BB52" s="127">
        <f>'1806029-01 - Revitalizace...'!F32</f>
        <v>0</v>
      </c>
      <c r="BC52" s="127">
        <f>'1806029-01 - Revitalizace...'!F33</f>
        <v>0</v>
      </c>
      <c r="BD52" s="129">
        <f>'1806029-01 - Revitalizace...'!F34</f>
        <v>0</v>
      </c>
      <c r="BT52" s="130" t="s">
        <v>77</v>
      </c>
      <c r="BV52" s="130" t="s">
        <v>73</v>
      </c>
      <c r="BW52" s="130" t="s">
        <v>78</v>
      </c>
      <c r="BX52" s="130" t="s">
        <v>7</v>
      </c>
      <c r="CL52" s="130" t="s">
        <v>21</v>
      </c>
      <c r="CM52" s="130" t="s">
        <v>79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OVUvaao92FkgEMi/Yet0OBcRMJMk8c5KyZrLzVs+1unTr7UmD7H9smq78MxV0Bk0O4TuotUfdYPg0JRmkCfI7Q==" hashValue="6SrIJH9FxGwSwmnXgcUIB1VeBcKCvz0xa9LWrsg4MH7pm6kOmEdiWqTzIh1HeGQK4wrvZruiMgEcGzv8O1vOrw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806029-01 - Revitalizace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2"/>
      <c r="C1" s="132"/>
      <c r="D1" s="133" t="s">
        <v>1</v>
      </c>
      <c r="E1" s="132"/>
      <c r="F1" s="134" t="s">
        <v>80</v>
      </c>
      <c r="G1" s="134" t="s">
        <v>81</v>
      </c>
      <c r="H1" s="134"/>
      <c r="I1" s="135"/>
      <c r="J1" s="134" t="s">
        <v>82</v>
      </c>
      <c r="K1" s="133" t="s">
        <v>83</v>
      </c>
      <c r="L1" s="134" t="s">
        <v>84</v>
      </c>
      <c r="M1" s="134"/>
      <c r="N1" s="134"/>
      <c r="O1" s="134"/>
      <c r="P1" s="134"/>
      <c r="Q1" s="134"/>
      <c r="R1" s="134"/>
      <c r="S1" s="134"/>
      <c r="T1" s="13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78</v>
      </c>
    </row>
    <row r="3" ht="6.96" customHeight="1">
      <c r="B3" s="24"/>
      <c r="C3" s="25"/>
      <c r="D3" s="25"/>
      <c r="E3" s="25"/>
      <c r="F3" s="25"/>
      <c r="G3" s="25"/>
      <c r="H3" s="25"/>
      <c r="I3" s="136"/>
      <c r="J3" s="25"/>
      <c r="K3" s="26"/>
      <c r="AT3" s="23" t="s">
        <v>79</v>
      </c>
    </row>
    <row r="4" ht="36.96" customHeight="1">
      <c r="B4" s="27"/>
      <c r="C4" s="28"/>
      <c r="D4" s="29" t="s">
        <v>85</v>
      </c>
      <c r="E4" s="28"/>
      <c r="F4" s="28"/>
      <c r="G4" s="28"/>
      <c r="H4" s="28"/>
      <c r="I4" s="137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7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37"/>
      <c r="J6" s="28"/>
      <c r="K6" s="30"/>
    </row>
    <row r="7" ht="16.5" customHeight="1">
      <c r="B7" s="27"/>
      <c r="C7" s="28"/>
      <c r="D7" s="28"/>
      <c r="E7" s="138" t="str">
        <f>'Rekapitulace stavby'!K6</f>
        <v>Revitalizace veřejného osvětlení Střítež nad Ludinou</v>
      </c>
      <c r="F7" s="39"/>
      <c r="G7" s="39"/>
      <c r="H7" s="39"/>
      <c r="I7" s="137"/>
      <c r="J7" s="28"/>
      <c r="K7" s="30"/>
    </row>
    <row r="8" s="1" customFormat="1">
      <c r="B8" s="45"/>
      <c r="C8" s="46"/>
      <c r="D8" s="39" t="s">
        <v>86</v>
      </c>
      <c r="E8" s="46"/>
      <c r="F8" s="46"/>
      <c r="G8" s="46"/>
      <c r="H8" s="46"/>
      <c r="I8" s="139"/>
      <c r="J8" s="46"/>
      <c r="K8" s="50"/>
    </row>
    <row r="9" s="1" customFormat="1" ht="36.96" customHeight="1">
      <c r="B9" s="45"/>
      <c r="C9" s="46"/>
      <c r="D9" s="46"/>
      <c r="E9" s="140" t="s">
        <v>87</v>
      </c>
      <c r="F9" s="46"/>
      <c r="G9" s="46"/>
      <c r="H9" s="46"/>
      <c r="I9" s="139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39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1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1" t="s">
        <v>25</v>
      </c>
      <c r="J12" s="142" t="str">
        <f>'Rekapitulace stavby'!AN8</f>
        <v>20. 3. 2018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39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1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1" t="s">
        <v>30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39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1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1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39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1" t="s">
        <v>28</v>
      </c>
      <c r="J20" s="34" t="s">
        <v>88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1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39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39"/>
      <c r="J23" s="46"/>
      <c r="K23" s="50"/>
    </row>
    <row r="24" s="6" customFormat="1" ht="16.5" customHeight="1">
      <c r="B24" s="143"/>
      <c r="C24" s="144"/>
      <c r="D24" s="144"/>
      <c r="E24" s="43" t="s">
        <v>21</v>
      </c>
      <c r="F24" s="43"/>
      <c r="G24" s="43"/>
      <c r="H24" s="43"/>
      <c r="I24" s="145"/>
      <c r="J24" s="144"/>
      <c r="K24" s="146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39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7"/>
      <c r="J26" s="105"/>
      <c r="K26" s="148"/>
    </row>
    <row r="27" s="1" customFormat="1" ht="25.44" customHeight="1">
      <c r="B27" s="45"/>
      <c r="C27" s="46"/>
      <c r="D27" s="149" t="s">
        <v>37</v>
      </c>
      <c r="E27" s="46"/>
      <c r="F27" s="46"/>
      <c r="G27" s="46"/>
      <c r="H27" s="46"/>
      <c r="I27" s="139"/>
      <c r="J27" s="150">
        <f>ROUND(J85,2)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47"/>
      <c r="J28" s="105"/>
      <c r="K28" s="148"/>
    </row>
    <row r="29" s="1" customFormat="1" ht="14.4" customHeight="1">
      <c r="B29" s="45"/>
      <c r="C29" s="46"/>
      <c r="D29" s="46"/>
      <c r="E29" s="46"/>
      <c r="F29" s="51" t="s">
        <v>39</v>
      </c>
      <c r="G29" s="46"/>
      <c r="H29" s="46"/>
      <c r="I29" s="151" t="s">
        <v>38</v>
      </c>
      <c r="J29" s="51" t="s">
        <v>40</v>
      </c>
      <c r="K29" s="50"/>
    </row>
    <row r="30" s="1" customFormat="1" ht="14.4" customHeight="1">
      <c r="B30" s="45"/>
      <c r="C30" s="46"/>
      <c r="D30" s="54" t="s">
        <v>41</v>
      </c>
      <c r="E30" s="54" t="s">
        <v>42</v>
      </c>
      <c r="F30" s="152">
        <f>ROUND(SUM(BE85:BE241), 2)</f>
        <v>0</v>
      </c>
      <c r="G30" s="46"/>
      <c r="H30" s="46"/>
      <c r="I30" s="153">
        <v>0.20999999999999999</v>
      </c>
      <c r="J30" s="152">
        <f>ROUND(ROUND((SUM(BE85:BE241)), 2)*I30, 2)</f>
        <v>0</v>
      </c>
      <c r="K30" s="50"/>
    </row>
    <row r="31" s="1" customFormat="1" ht="14.4" customHeight="1">
      <c r="B31" s="45"/>
      <c r="C31" s="46"/>
      <c r="D31" s="46"/>
      <c r="E31" s="54" t="s">
        <v>43</v>
      </c>
      <c r="F31" s="152">
        <f>ROUND(SUM(BF85:BF241), 2)</f>
        <v>0</v>
      </c>
      <c r="G31" s="46"/>
      <c r="H31" s="46"/>
      <c r="I31" s="153">
        <v>0.14999999999999999</v>
      </c>
      <c r="J31" s="152">
        <f>ROUND(ROUND((SUM(BF85:BF241)),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44</v>
      </c>
      <c r="F32" s="152">
        <f>ROUND(SUM(BG85:BG241), 2)</f>
        <v>0</v>
      </c>
      <c r="G32" s="46"/>
      <c r="H32" s="46"/>
      <c r="I32" s="153">
        <v>0.20999999999999999</v>
      </c>
      <c r="J32" s="152">
        <v>0</v>
      </c>
      <c r="K32" s="50"/>
    </row>
    <row r="33" hidden="1" s="1" customFormat="1" ht="14.4" customHeight="1">
      <c r="B33" s="45"/>
      <c r="C33" s="46"/>
      <c r="D33" s="46"/>
      <c r="E33" s="54" t="s">
        <v>45</v>
      </c>
      <c r="F33" s="152">
        <f>ROUND(SUM(BH85:BH241), 2)</f>
        <v>0</v>
      </c>
      <c r="G33" s="46"/>
      <c r="H33" s="46"/>
      <c r="I33" s="153">
        <v>0.14999999999999999</v>
      </c>
      <c r="J33" s="152">
        <v>0</v>
      </c>
      <c r="K33" s="50"/>
    </row>
    <row r="34" hidden="1" s="1" customFormat="1" ht="14.4" customHeight="1">
      <c r="B34" s="45"/>
      <c r="C34" s="46"/>
      <c r="D34" s="46"/>
      <c r="E34" s="54" t="s">
        <v>46</v>
      </c>
      <c r="F34" s="152">
        <f>ROUND(SUM(BI85:BI241), 2)</f>
        <v>0</v>
      </c>
      <c r="G34" s="46"/>
      <c r="H34" s="46"/>
      <c r="I34" s="153">
        <v>0</v>
      </c>
      <c r="J34" s="152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39"/>
      <c r="J35" s="46"/>
      <c r="K35" s="50"/>
    </row>
    <row r="36" s="1" customFormat="1" ht="25.44" customHeight="1">
      <c r="B36" s="45"/>
      <c r="C36" s="154"/>
      <c r="D36" s="155" t="s">
        <v>47</v>
      </c>
      <c r="E36" s="97"/>
      <c r="F36" s="97"/>
      <c r="G36" s="156" t="s">
        <v>48</v>
      </c>
      <c r="H36" s="157" t="s">
        <v>49</v>
      </c>
      <c r="I36" s="158"/>
      <c r="J36" s="159">
        <f>SUM(J27:J34)</f>
        <v>0</v>
      </c>
      <c r="K36" s="160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1"/>
      <c r="J37" s="67"/>
      <c r="K37" s="68"/>
    </row>
    <row r="41" s="1" customFormat="1" ht="6.96" customHeight="1">
      <c r="B41" s="162"/>
      <c r="C41" s="163"/>
      <c r="D41" s="163"/>
      <c r="E41" s="163"/>
      <c r="F41" s="163"/>
      <c r="G41" s="163"/>
      <c r="H41" s="163"/>
      <c r="I41" s="164"/>
      <c r="J41" s="163"/>
      <c r="K41" s="165"/>
    </row>
    <row r="42" s="1" customFormat="1" ht="36.96" customHeight="1">
      <c r="B42" s="45"/>
      <c r="C42" s="29" t="s">
        <v>89</v>
      </c>
      <c r="D42" s="46"/>
      <c r="E42" s="46"/>
      <c r="F42" s="46"/>
      <c r="G42" s="46"/>
      <c r="H42" s="46"/>
      <c r="I42" s="139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39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39"/>
      <c r="J44" s="46"/>
      <c r="K44" s="50"/>
    </row>
    <row r="45" s="1" customFormat="1" ht="16.5" customHeight="1">
      <c r="B45" s="45"/>
      <c r="C45" s="46"/>
      <c r="D45" s="46"/>
      <c r="E45" s="138" t="str">
        <f>E7</f>
        <v>Revitalizace veřejného osvětlení Střítež nad Ludinou</v>
      </c>
      <c r="F45" s="39"/>
      <c r="G45" s="39"/>
      <c r="H45" s="39"/>
      <c r="I45" s="139"/>
      <c r="J45" s="46"/>
      <c r="K45" s="50"/>
    </row>
    <row r="46" s="1" customFormat="1" ht="14.4" customHeight="1">
      <c r="B46" s="45"/>
      <c r="C46" s="39" t="s">
        <v>86</v>
      </c>
      <c r="D46" s="46"/>
      <c r="E46" s="46"/>
      <c r="F46" s="46"/>
      <c r="G46" s="46"/>
      <c r="H46" s="46"/>
      <c r="I46" s="139"/>
      <c r="J46" s="46"/>
      <c r="K46" s="50"/>
    </row>
    <row r="47" s="1" customFormat="1" ht="17.25" customHeight="1">
      <c r="B47" s="45"/>
      <c r="C47" s="46"/>
      <c r="D47" s="46"/>
      <c r="E47" s="140" t="str">
        <f>E9</f>
        <v>1806029-01 - Revitalizace veřejného osvětlení Střítež nad Ludinou</v>
      </c>
      <c r="F47" s="46"/>
      <c r="G47" s="46"/>
      <c r="H47" s="46"/>
      <c r="I47" s="139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39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Střítež nad Ludinou</v>
      </c>
      <c r="G49" s="46"/>
      <c r="H49" s="46"/>
      <c r="I49" s="141" t="s">
        <v>25</v>
      </c>
      <c r="J49" s="142" t="str">
        <f>IF(J12="","",J12)</f>
        <v>20. 3. 2018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39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1" t="s">
        <v>33</v>
      </c>
      <c r="J51" s="43" t="str">
        <f>E21</f>
        <v>SB projekt s.r.o.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39"/>
      <c r="J52" s="166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39"/>
      <c r="J53" s="46"/>
      <c r="K53" s="50"/>
    </row>
    <row r="54" s="1" customFormat="1" ht="29.28" customHeight="1">
      <c r="B54" s="45"/>
      <c r="C54" s="167" t="s">
        <v>90</v>
      </c>
      <c r="D54" s="154"/>
      <c r="E54" s="154"/>
      <c r="F54" s="154"/>
      <c r="G54" s="154"/>
      <c r="H54" s="154"/>
      <c r="I54" s="168"/>
      <c r="J54" s="169" t="s">
        <v>91</v>
      </c>
      <c r="K54" s="170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39"/>
      <c r="J55" s="46"/>
      <c r="K55" s="50"/>
    </row>
    <row r="56" s="1" customFormat="1" ht="29.28" customHeight="1">
      <c r="B56" s="45"/>
      <c r="C56" s="171" t="s">
        <v>92</v>
      </c>
      <c r="D56" s="46"/>
      <c r="E56" s="46"/>
      <c r="F56" s="46"/>
      <c r="G56" s="46"/>
      <c r="H56" s="46"/>
      <c r="I56" s="139"/>
      <c r="J56" s="150">
        <f>J85</f>
        <v>0</v>
      </c>
      <c r="K56" s="50"/>
      <c r="AU56" s="23" t="s">
        <v>93</v>
      </c>
    </row>
    <row r="57" s="7" customFormat="1" ht="24.96" customHeight="1">
      <c r="B57" s="172"/>
      <c r="C57" s="173"/>
      <c r="D57" s="174" t="s">
        <v>94</v>
      </c>
      <c r="E57" s="175"/>
      <c r="F57" s="175"/>
      <c r="G57" s="175"/>
      <c r="H57" s="175"/>
      <c r="I57" s="176"/>
      <c r="J57" s="177">
        <f>J86</f>
        <v>0</v>
      </c>
      <c r="K57" s="178"/>
    </row>
    <row r="58" s="8" customFormat="1" ht="19.92" customHeight="1">
      <c r="B58" s="179"/>
      <c r="C58" s="180"/>
      <c r="D58" s="181" t="s">
        <v>95</v>
      </c>
      <c r="E58" s="182"/>
      <c r="F58" s="182"/>
      <c r="G58" s="182"/>
      <c r="H58" s="182"/>
      <c r="I58" s="183"/>
      <c r="J58" s="184">
        <f>J87</f>
        <v>0</v>
      </c>
      <c r="K58" s="185"/>
    </row>
    <row r="59" s="8" customFormat="1" ht="19.92" customHeight="1">
      <c r="B59" s="179"/>
      <c r="C59" s="180"/>
      <c r="D59" s="181" t="s">
        <v>96</v>
      </c>
      <c r="E59" s="182"/>
      <c r="F59" s="182"/>
      <c r="G59" s="182"/>
      <c r="H59" s="182"/>
      <c r="I59" s="183"/>
      <c r="J59" s="184">
        <f>J101</f>
        <v>0</v>
      </c>
      <c r="K59" s="185"/>
    </row>
    <row r="60" s="7" customFormat="1" ht="24.96" customHeight="1">
      <c r="B60" s="172"/>
      <c r="C60" s="173"/>
      <c r="D60" s="174" t="s">
        <v>97</v>
      </c>
      <c r="E60" s="175"/>
      <c r="F60" s="175"/>
      <c r="G60" s="175"/>
      <c r="H60" s="175"/>
      <c r="I60" s="176"/>
      <c r="J60" s="177">
        <f>J103</f>
        <v>0</v>
      </c>
      <c r="K60" s="178"/>
    </row>
    <row r="61" s="8" customFormat="1" ht="19.92" customHeight="1">
      <c r="B61" s="179"/>
      <c r="C61" s="180"/>
      <c r="D61" s="181" t="s">
        <v>98</v>
      </c>
      <c r="E61" s="182"/>
      <c r="F61" s="182"/>
      <c r="G61" s="182"/>
      <c r="H61" s="182"/>
      <c r="I61" s="183"/>
      <c r="J61" s="184">
        <f>J104</f>
        <v>0</v>
      </c>
      <c r="K61" s="185"/>
    </row>
    <row r="62" s="7" customFormat="1" ht="24.96" customHeight="1">
      <c r="B62" s="172"/>
      <c r="C62" s="173"/>
      <c r="D62" s="174" t="s">
        <v>99</v>
      </c>
      <c r="E62" s="175"/>
      <c r="F62" s="175"/>
      <c r="G62" s="175"/>
      <c r="H62" s="175"/>
      <c r="I62" s="176"/>
      <c r="J62" s="177">
        <f>J179</f>
        <v>0</v>
      </c>
      <c r="K62" s="178"/>
    </row>
    <row r="63" s="8" customFormat="1" ht="19.92" customHeight="1">
      <c r="B63" s="179"/>
      <c r="C63" s="180"/>
      <c r="D63" s="181" t="s">
        <v>100</v>
      </c>
      <c r="E63" s="182"/>
      <c r="F63" s="182"/>
      <c r="G63" s="182"/>
      <c r="H63" s="182"/>
      <c r="I63" s="183"/>
      <c r="J63" s="184">
        <f>J180</f>
        <v>0</v>
      </c>
      <c r="K63" s="185"/>
    </row>
    <row r="64" s="8" customFormat="1" ht="19.92" customHeight="1">
      <c r="B64" s="179"/>
      <c r="C64" s="180"/>
      <c r="D64" s="181" t="s">
        <v>101</v>
      </c>
      <c r="E64" s="182"/>
      <c r="F64" s="182"/>
      <c r="G64" s="182"/>
      <c r="H64" s="182"/>
      <c r="I64" s="183"/>
      <c r="J64" s="184">
        <f>J225</f>
        <v>0</v>
      </c>
      <c r="K64" s="185"/>
    </row>
    <row r="65" s="8" customFormat="1" ht="19.92" customHeight="1">
      <c r="B65" s="179"/>
      <c r="C65" s="180"/>
      <c r="D65" s="181" t="s">
        <v>102</v>
      </c>
      <c r="E65" s="182"/>
      <c r="F65" s="182"/>
      <c r="G65" s="182"/>
      <c r="H65" s="182"/>
      <c r="I65" s="183"/>
      <c r="J65" s="184">
        <f>J240</f>
        <v>0</v>
      </c>
      <c r="K65" s="185"/>
    </row>
    <row r="66" s="1" customFormat="1" ht="21.84" customHeight="1">
      <c r="B66" s="45"/>
      <c r="C66" s="46"/>
      <c r="D66" s="46"/>
      <c r="E66" s="46"/>
      <c r="F66" s="46"/>
      <c r="G66" s="46"/>
      <c r="H66" s="46"/>
      <c r="I66" s="139"/>
      <c r="J66" s="46"/>
      <c r="K66" s="50"/>
    </row>
    <row r="67" s="1" customFormat="1" ht="6.96" customHeight="1">
      <c r="B67" s="66"/>
      <c r="C67" s="67"/>
      <c r="D67" s="67"/>
      <c r="E67" s="67"/>
      <c r="F67" s="67"/>
      <c r="G67" s="67"/>
      <c r="H67" s="67"/>
      <c r="I67" s="161"/>
      <c r="J67" s="67"/>
      <c r="K67" s="68"/>
    </row>
    <row r="71" s="1" customFormat="1" ht="6.96" customHeight="1">
      <c r="B71" s="69"/>
      <c r="C71" s="70"/>
      <c r="D71" s="70"/>
      <c r="E71" s="70"/>
      <c r="F71" s="70"/>
      <c r="G71" s="70"/>
      <c r="H71" s="70"/>
      <c r="I71" s="164"/>
      <c r="J71" s="70"/>
      <c r="K71" s="70"/>
      <c r="L71" s="71"/>
    </row>
    <row r="72" s="1" customFormat="1" ht="36.96" customHeight="1">
      <c r="B72" s="45"/>
      <c r="C72" s="72" t="s">
        <v>103</v>
      </c>
      <c r="D72" s="73"/>
      <c r="E72" s="73"/>
      <c r="F72" s="73"/>
      <c r="G72" s="73"/>
      <c r="H72" s="73"/>
      <c r="I72" s="186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86"/>
      <c r="J73" s="73"/>
      <c r="K73" s="73"/>
      <c r="L73" s="71"/>
    </row>
    <row r="74" s="1" customFormat="1" ht="14.4" customHeight="1">
      <c r="B74" s="45"/>
      <c r="C74" s="75" t="s">
        <v>18</v>
      </c>
      <c r="D74" s="73"/>
      <c r="E74" s="73"/>
      <c r="F74" s="73"/>
      <c r="G74" s="73"/>
      <c r="H74" s="73"/>
      <c r="I74" s="186"/>
      <c r="J74" s="73"/>
      <c r="K74" s="73"/>
      <c r="L74" s="71"/>
    </row>
    <row r="75" s="1" customFormat="1" ht="16.5" customHeight="1">
      <c r="B75" s="45"/>
      <c r="C75" s="73"/>
      <c r="D75" s="73"/>
      <c r="E75" s="187" t="str">
        <f>E7</f>
        <v>Revitalizace veřejného osvětlení Střítež nad Ludinou</v>
      </c>
      <c r="F75" s="75"/>
      <c r="G75" s="75"/>
      <c r="H75" s="75"/>
      <c r="I75" s="186"/>
      <c r="J75" s="73"/>
      <c r="K75" s="73"/>
      <c r="L75" s="71"/>
    </row>
    <row r="76" s="1" customFormat="1" ht="14.4" customHeight="1">
      <c r="B76" s="45"/>
      <c r="C76" s="75" t="s">
        <v>86</v>
      </c>
      <c r="D76" s="73"/>
      <c r="E76" s="73"/>
      <c r="F76" s="73"/>
      <c r="G76" s="73"/>
      <c r="H76" s="73"/>
      <c r="I76" s="186"/>
      <c r="J76" s="73"/>
      <c r="K76" s="73"/>
      <c r="L76" s="71"/>
    </row>
    <row r="77" s="1" customFormat="1" ht="17.25" customHeight="1">
      <c r="B77" s="45"/>
      <c r="C77" s="73"/>
      <c r="D77" s="73"/>
      <c r="E77" s="81" t="str">
        <f>E9</f>
        <v>1806029-01 - Revitalizace veřejného osvětlení Střítež nad Ludinou</v>
      </c>
      <c r="F77" s="73"/>
      <c r="G77" s="73"/>
      <c r="H77" s="73"/>
      <c r="I77" s="186"/>
      <c r="J77" s="73"/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86"/>
      <c r="J78" s="73"/>
      <c r="K78" s="73"/>
      <c r="L78" s="71"/>
    </row>
    <row r="79" s="1" customFormat="1" ht="18" customHeight="1">
      <c r="B79" s="45"/>
      <c r="C79" s="75" t="s">
        <v>23</v>
      </c>
      <c r="D79" s="73"/>
      <c r="E79" s="73"/>
      <c r="F79" s="188" t="str">
        <f>F12</f>
        <v>Střítež nad Ludinou</v>
      </c>
      <c r="G79" s="73"/>
      <c r="H79" s="73"/>
      <c r="I79" s="189" t="s">
        <v>25</v>
      </c>
      <c r="J79" s="84" t="str">
        <f>IF(J12="","",J12)</f>
        <v>20. 3. 2018</v>
      </c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86"/>
      <c r="J80" s="73"/>
      <c r="K80" s="73"/>
      <c r="L80" s="71"/>
    </row>
    <row r="81" s="1" customFormat="1">
      <c r="B81" s="45"/>
      <c r="C81" s="75" t="s">
        <v>27</v>
      </c>
      <c r="D81" s="73"/>
      <c r="E81" s="73"/>
      <c r="F81" s="188" t="str">
        <f>E15</f>
        <v xml:space="preserve"> </v>
      </c>
      <c r="G81" s="73"/>
      <c r="H81" s="73"/>
      <c r="I81" s="189" t="s">
        <v>33</v>
      </c>
      <c r="J81" s="188" t="str">
        <f>E21</f>
        <v>SB projekt s.r.o.</v>
      </c>
      <c r="K81" s="73"/>
      <c r="L81" s="71"/>
    </row>
    <row r="82" s="1" customFormat="1" ht="14.4" customHeight="1">
      <c r="B82" s="45"/>
      <c r="C82" s="75" t="s">
        <v>31</v>
      </c>
      <c r="D82" s="73"/>
      <c r="E82" s="73"/>
      <c r="F82" s="188" t="str">
        <f>IF(E18="","",E18)</f>
        <v/>
      </c>
      <c r="G82" s="73"/>
      <c r="H82" s="73"/>
      <c r="I82" s="186"/>
      <c r="J82" s="73"/>
      <c r="K82" s="73"/>
      <c r="L82" s="71"/>
    </row>
    <row r="83" s="1" customFormat="1" ht="10.32" customHeight="1">
      <c r="B83" s="45"/>
      <c r="C83" s="73"/>
      <c r="D83" s="73"/>
      <c r="E83" s="73"/>
      <c r="F83" s="73"/>
      <c r="G83" s="73"/>
      <c r="H83" s="73"/>
      <c r="I83" s="186"/>
      <c r="J83" s="73"/>
      <c r="K83" s="73"/>
      <c r="L83" s="71"/>
    </row>
    <row r="84" s="9" customFormat="1" ht="29.28" customHeight="1">
      <c r="B84" s="190"/>
      <c r="C84" s="191" t="s">
        <v>104</v>
      </c>
      <c r="D84" s="192" t="s">
        <v>56</v>
      </c>
      <c r="E84" s="192" t="s">
        <v>52</v>
      </c>
      <c r="F84" s="192" t="s">
        <v>105</v>
      </c>
      <c r="G84" s="192" t="s">
        <v>106</v>
      </c>
      <c r="H84" s="192" t="s">
        <v>107</v>
      </c>
      <c r="I84" s="193" t="s">
        <v>108</v>
      </c>
      <c r="J84" s="192" t="s">
        <v>91</v>
      </c>
      <c r="K84" s="194" t="s">
        <v>109</v>
      </c>
      <c r="L84" s="195"/>
      <c r="M84" s="101" t="s">
        <v>110</v>
      </c>
      <c r="N84" s="102" t="s">
        <v>41</v>
      </c>
      <c r="O84" s="102" t="s">
        <v>111</v>
      </c>
      <c r="P84" s="102" t="s">
        <v>112</v>
      </c>
      <c r="Q84" s="102" t="s">
        <v>113</v>
      </c>
      <c r="R84" s="102" t="s">
        <v>114</v>
      </c>
      <c r="S84" s="102" t="s">
        <v>115</v>
      </c>
      <c r="T84" s="103" t="s">
        <v>116</v>
      </c>
    </row>
    <row r="85" s="1" customFormat="1" ht="29.28" customHeight="1">
      <c r="B85" s="45"/>
      <c r="C85" s="107" t="s">
        <v>92</v>
      </c>
      <c r="D85" s="73"/>
      <c r="E85" s="73"/>
      <c r="F85" s="73"/>
      <c r="G85" s="73"/>
      <c r="H85" s="73"/>
      <c r="I85" s="186"/>
      <c r="J85" s="196">
        <f>BK85</f>
        <v>0</v>
      </c>
      <c r="K85" s="73"/>
      <c r="L85" s="71"/>
      <c r="M85" s="104"/>
      <c r="N85" s="105"/>
      <c r="O85" s="105"/>
      <c r="P85" s="197">
        <f>P86+P103+P179</f>
        <v>0</v>
      </c>
      <c r="Q85" s="105"/>
      <c r="R85" s="197">
        <f>R86+R103+R179</f>
        <v>32.855098960000007</v>
      </c>
      <c r="S85" s="105"/>
      <c r="T85" s="198">
        <f>T86+T103+T179</f>
        <v>0</v>
      </c>
      <c r="AT85" s="23" t="s">
        <v>70</v>
      </c>
      <c r="AU85" s="23" t="s">
        <v>93</v>
      </c>
      <c r="BK85" s="199">
        <f>BK86+BK103+BK179</f>
        <v>0</v>
      </c>
    </row>
    <row r="86" s="10" customFormat="1" ht="37.44" customHeight="1">
      <c r="B86" s="200"/>
      <c r="C86" s="201"/>
      <c r="D86" s="202" t="s">
        <v>70</v>
      </c>
      <c r="E86" s="203" t="s">
        <v>117</v>
      </c>
      <c r="F86" s="203" t="s">
        <v>118</v>
      </c>
      <c r="G86" s="201"/>
      <c r="H86" s="201"/>
      <c r="I86" s="204"/>
      <c r="J86" s="205">
        <f>BK86</f>
        <v>0</v>
      </c>
      <c r="K86" s="201"/>
      <c r="L86" s="206"/>
      <c r="M86" s="207"/>
      <c r="N86" s="208"/>
      <c r="O86" s="208"/>
      <c r="P86" s="209">
        <f>P87+P101</f>
        <v>0</v>
      </c>
      <c r="Q86" s="208"/>
      <c r="R86" s="209">
        <f>R87+R101</f>
        <v>24.49696896</v>
      </c>
      <c r="S86" s="208"/>
      <c r="T86" s="210">
        <f>T87+T101</f>
        <v>0</v>
      </c>
      <c r="AR86" s="211" t="s">
        <v>77</v>
      </c>
      <c r="AT86" s="212" t="s">
        <v>70</v>
      </c>
      <c r="AU86" s="212" t="s">
        <v>71</v>
      </c>
      <c r="AY86" s="211" t="s">
        <v>119</v>
      </c>
      <c r="BK86" s="213">
        <f>BK87+BK101</f>
        <v>0</v>
      </c>
    </row>
    <row r="87" s="10" customFormat="1" ht="19.92" customHeight="1">
      <c r="B87" s="200"/>
      <c r="C87" s="201"/>
      <c r="D87" s="202" t="s">
        <v>70</v>
      </c>
      <c r="E87" s="214" t="s">
        <v>79</v>
      </c>
      <c r="F87" s="214" t="s">
        <v>120</v>
      </c>
      <c r="G87" s="201"/>
      <c r="H87" s="201"/>
      <c r="I87" s="204"/>
      <c r="J87" s="215">
        <f>BK87</f>
        <v>0</v>
      </c>
      <c r="K87" s="201"/>
      <c r="L87" s="206"/>
      <c r="M87" s="207"/>
      <c r="N87" s="208"/>
      <c r="O87" s="208"/>
      <c r="P87" s="209">
        <f>SUM(P88:P100)</f>
        <v>0</v>
      </c>
      <c r="Q87" s="208"/>
      <c r="R87" s="209">
        <f>SUM(R88:R100)</f>
        <v>24.49696896</v>
      </c>
      <c r="S87" s="208"/>
      <c r="T87" s="210">
        <f>SUM(T88:T100)</f>
        <v>0</v>
      </c>
      <c r="AR87" s="211" t="s">
        <v>77</v>
      </c>
      <c r="AT87" s="212" t="s">
        <v>70</v>
      </c>
      <c r="AU87" s="212" t="s">
        <v>77</v>
      </c>
      <c r="AY87" s="211" t="s">
        <v>119</v>
      </c>
      <c r="BK87" s="213">
        <f>SUM(BK88:BK100)</f>
        <v>0</v>
      </c>
    </row>
    <row r="88" s="1" customFormat="1" ht="25.5" customHeight="1">
      <c r="B88" s="45"/>
      <c r="C88" s="216" t="s">
        <v>77</v>
      </c>
      <c r="D88" s="216" t="s">
        <v>121</v>
      </c>
      <c r="E88" s="217" t="s">
        <v>122</v>
      </c>
      <c r="F88" s="218" t="s">
        <v>123</v>
      </c>
      <c r="G88" s="219" t="s">
        <v>124</v>
      </c>
      <c r="H88" s="220">
        <v>0.57599999999999996</v>
      </c>
      <c r="I88" s="221"/>
      <c r="J88" s="222">
        <f>ROUND(I88*H88,2)</f>
        <v>0</v>
      </c>
      <c r="K88" s="218" t="s">
        <v>21</v>
      </c>
      <c r="L88" s="71"/>
      <c r="M88" s="223" t="s">
        <v>21</v>
      </c>
      <c r="N88" s="224" t="s">
        <v>42</v>
      </c>
      <c r="O88" s="46"/>
      <c r="P88" s="225">
        <f>O88*H88</f>
        <v>0</v>
      </c>
      <c r="Q88" s="225">
        <v>2.1600000000000001</v>
      </c>
      <c r="R88" s="225">
        <f>Q88*H88</f>
        <v>1.2441599999999999</v>
      </c>
      <c r="S88" s="225">
        <v>0</v>
      </c>
      <c r="T88" s="226">
        <f>S88*H88</f>
        <v>0</v>
      </c>
      <c r="AR88" s="23" t="s">
        <v>125</v>
      </c>
      <c r="AT88" s="23" t="s">
        <v>121</v>
      </c>
      <c r="AU88" s="23" t="s">
        <v>79</v>
      </c>
      <c r="AY88" s="23" t="s">
        <v>119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23" t="s">
        <v>77</v>
      </c>
      <c r="BK88" s="227">
        <f>ROUND(I88*H88,2)</f>
        <v>0</v>
      </c>
      <c r="BL88" s="23" t="s">
        <v>125</v>
      </c>
      <c r="BM88" s="23" t="s">
        <v>126</v>
      </c>
    </row>
    <row r="89" s="11" customFormat="1">
      <c r="B89" s="228"/>
      <c r="C89" s="229"/>
      <c r="D89" s="230" t="s">
        <v>127</v>
      </c>
      <c r="E89" s="231" t="s">
        <v>21</v>
      </c>
      <c r="F89" s="232" t="s">
        <v>128</v>
      </c>
      <c r="G89" s="229"/>
      <c r="H89" s="233">
        <v>0.57599999999999996</v>
      </c>
      <c r="I89" s="234"/>
      <c r="J89" s="229"/>
      <c r="K89" s="229"/>
      <c r="L89" s="235"/>
      <c r="M89" s="236"/>
      <c r="N89" s="237"/>
      <c r="O89" s="237"/>
      <c r="P89" s="237"/>
      <c r="Q89" s="237"/>
      <c r="R89" s="237"/>
      <c r="S89" s="237"/>
      <c r="T89" s="238"/>
      <c r="AT89" s="239" t="s">
        <v>127</v>
      </c>
      <c r="AU89" s="239" t="s">
        <v>79</v>
      </c>
      <c r="AV89" s="11" t="s">
        <v>79</v>
      </c>
      <c r="AW89" s="11" t="s">
        <v>35</v>
      </c>
      <c r="AX89" s="11" t="s">
        <v>71</v>
      </c>
      <c r="AY89" s="239" t="s">
        <v>119</v>
      </c>
    </row>
    <row r="90" s="12" customFormat="1">
      <c r="B90" s="240"/>
      <c r="C90" s="241"/>
      <c r="D90" s="230" t="s">
        <v>127</v>
      </c>
      <c r="E90" s="242" t="s">
        <v>21</v>
      </c>
      <c r="F90" s="243" t="s">
        <v>129</v>
      </c>
      <c r="G90" s="241"/>
      <c r="H90" s="244">
        <v>0.57599999999999996</v>
      </c>
      <c r="I90" s="245"/>
      <c r="J90" s="241"/>
      <c r="K90" s="241"/>
      <c r="L90" s="246"/>
      <c r="M90" s="247"/>
      <c r="N90" s="248"/>
      <c r="O90" s="248"/>
      <c r="P90" s="248"/>
      <c r="Q90" s="248"/>
      <c r="R90" s="248"/>
      <c r="S90" s="248"/>
      <c r="T90" s="249"/>
      <c r="AT90" s="250" t="s">
        <v>127</v>
      </c>
      <c r="AU90" s="250" t="s">
        <v>79</v>
      </c>
      <c r="AV90" s="12" t="s">
        <v>125</v>
      </c>
      <c r="AW90" s="12" t="s">
        <v>35</v>
      </c>
      <c r="AX90" s="12" t="s">
        <v>77</v>
      </c>
      <c r="AY90" s="250" t="s">
        <v>119</v>
      </c>
    </row>
    <row r="91" s="1" customFormat="1" ht="25.5" customHeight="1">
      <c r="B91" s="45"/>
      <c r="C91" s="216" t="s">
        <v>79</v>
      </c>
      <c r="D91" s="216" t="s">
        <v>121</v>
      </c>
      <c r="E91" s="217" t="s">
        <v>130</v>
      </c>
      <c r="F91" s="218" t="s">
        <v>131</v>
      </c>
      <c r="G91" s="219" t="s">
        <v>124</v>
      </c>
      <c r="H91" s="220">
        <v>0.57599999999999996</v>
      </c>
      <c r="I91" s="221"/>
      <c r="J91" s="222">
        <f>ROUND(I91*H91,2)</f>
        <v>0</v>
      </c>
      <c r="K91" s="218" t="s">
        <v>21</v>
      </c>
      <c r="L91" s="71"/>
      <c r="M91" s="223" t="s">
        <v>21</v>
      </c>
      <c r="N91" s="224" t="s">
        <v>42</v>
      </c>
      <c r="O91" s="46"/>
      <c r="P91" s="225">
        <f>O91*H91</f>
        <v>0</v>
      </c>
      <c r="Q91" s="225">
        <v>1.98</v>
      </c>
      <c r="R91" s="225">
        <f>Q91*H91</f>
        <v>1.1404799999999999</v>
      </c>
      <c r="S91" s="225">
        <v>0</v>
      </c>
      <c r="T91" s="226">
        <f>S91*H91</f>
        <v>0</v>
      </c>
      <c r="AR91" s="23" t="s">
        <v>125</v>
      </c>
      <c r="AT91" s="23" t="s">
        <v>121</v>
      </c>
      <c r="AU91" s="23" t="s">
        <v>79</v>
      </c>
      <c r="AY91" s="23" t="s">
        <v>119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23" t="s">
        <v>77</v>
      </c>
      <c r="BK91" s="227">
        <f>ROUND(I91*H91,2)</f>
        <v>0</v>
      </c>
      <c r="BL91" s="23" t="s">
        <v>125</v>
      </c>
      <c r="BM91" s="23" t="s">
        <v>132</v>
      </c>
    </row>
    <row r="92" s="11" customFormat="1">
      <c r="B92" s="228"/>
      <c r="C92" s="229"/>
      <c r="D92" s="230" t="s">
        <v>127</v>
      </c>
      <c r="E92" s="231" t="s">
        <v>21</v>
      </c>
      <c r="F92" s="232" t="s">
        <v>128</v>
      </c>
      <c r="G92" s="229"/>
      <c r="H92" s="233">
        <v>0.57599999999999996</v>
      </c>
      <c r="I92" s="234"/>
      <c r="J92" s="229"/>
      <c r="K92" s="229"/>
      <c r="L92" s="235"/>
      <c r="M92" s="236"/>
      <c r="N92" s="237"/>
      <c r="O92" s="237"/>
      <c r="P92" s="237"/>
      <c r="Q92" s="237"/>
      <c r="R92" s="237"/>
      <c r="S92" s="237"/>
      <c r="T92" s="238"/>
      <c r="AT92" s="239" t="s">
        <v>127</v>
      </c>
      <c r="AU92" s="239" t="s">
        <v>79</v>
      </c>
      <c r="AV92" s="11" t="s">
        <v>79</v>
      </c>
      <c r="AW92" s="11" t="s">
        <v>35</v>
      </c>
      <c r="AX92" s="11" t="s">
        <v>71</v>
      </c>
      <c r="AY92" s="239" t="s">
        <v>119</v>
      </c>
    </row>
    <row r="93" s="12" customFormat="1">
      <c r="B93" s="240"/>
      <c r="C93" s="241"/>
      <c r="D93" s="230" t="s">
        <v>127</v>
      </c>
      <c r="E93" s="242" t="s">
        <v>21</v>
      </c>
      <c r="F93" s="243" t="s">
        <v>129</v>
      </c>
      <c r="G93" s="241"/>
      <c r="H93" s="244">
        <v>0.57599999999999996</v>
      </c>
      <c r="I93" s="245"/>
      <c r="J93" s="241"/>
      <c r="K93" s="241"/>
      <c r="L93" s="246"/>
      <c r="M93" s="247"/>
      <c r="N93" s="248"/>
      <c r="O93" s="248"/>
      <c r="P93" s="248"/>
      <c r="Q93" s="248"/>
      <c r="R93" s="248"/>
      <c r="S93" s="248"/>
      <c r="T93" s="249"/>
      <c r="AT93" s="250" t="s">
        <v>127</v>
      </c>
      <c r="AU93" s="250" t="s">
        <v>79</v>
      </c>
      <c r="AV93" s="12" t="s">
        <v>125</v>
      </c>
      <c r="AW93" s="12" t="s">
        <v>35</v>
      </c>
      <c r="AX93" s="12" t="s">
        <v>77</v>
      </c>
      <c r="AY93" s="250" t="s">
        <v>119</v>
      </c>
    </row>
    <row r="94" s="1" customFormat="1" ht="16.5" customHeight="1">
      <c r="B94" s="45"/>
      <c r="C94" s="216" t="s">
        <v>133</v>
      </c>
      <c r="D94" s="216" t="s">
        <v>121</v>
      </c>
      <c r="E94" s="217" t="s">
        <v>134</v>
      </c>
      <c r="F94" s="218" t="s">
        <v>135</v>
      </c>
      <c r="G94" s="219" t="s">
        <v>124</v>
      </c>
      <c r="H94" s="220">
        <v>9.7919999999999998</v>
      </c>
      <c r="I94" s="221"/>
      <c r="J94" s="222">
        <f>ROUND(I94*H94,2)</f>
        <v>0</v>
      </c>
      <c r="K94" s="218" t="s">
        <v>136</v>
      </c>
      <c r="L94" s="71"/>
      <c r="M94" s="223" t="s">
        <v>21</v>
      </c>
      <c r="N94" s="224" t="s">
        <v>42</v>
      </c>
      <c r="O94" s="46"/>
      <c r="P94" s="225">
        <f>O94*H94</f>
        <v>0</v>
      </c>
      <c r="Q94" s="225">
        <v>2.2563399999999998</v>
      </c>
      <c r="R94" s="225">
        <f>Q94*H94</f>
        <v>22.094081279999997</v>
      </c>
      <c r="S94" s="225">
        <v>0</v>
      </c>
      <c r="T94" s="226">
        <f>S94*H94</f>
        <v>0</v>
      </c>
      <c r="AR94" s="23" t="s">
        <v>125</v>
      </c>
      <c r="AT94" s="23" t="s">
        <v>121</v>
      </c>
      <c r="AU94" s="23" t="s">
        <v>79</v>
      </c>
      <c r="AY94" s="23" t="s">
        <v>119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23" t="s">
        <v>77</v>
      </c>
      <c r="BK94" s="227">
        <f>ROUND(I94*H94,2)</f>
        <v>0</v>
      </c>
      <c r="BL94" s="23" t="s">
        <v>125</v>
      </c>
      <c r="BM94" s="23" t="s">
        <v>137</v>
      </c>
    </row>
    <row r="95" s="11" customFormat="1">
      <c r="B95" s="228"/>
      <c r="C95" s="229"/>
      <c r="D95" s="230" t="s">
        <v>127</v>
      </c>
      <c r="E95" s="231" t="s">
        <v>21</v>
      </c>
      <c r="F95" s="232" t="s">
        <v>138</v>
      </c>
      <c r="G95" s="229"/>
      <c r="H95" s="233">
        <v>9.7919999999999998</v>
      </c>
      <c r="I95" s="234"/>
      <c r="J95" s="229"/>
      <c r="K95" s="229"/>
      <c r="L95" s="235"/>
      <c r="M95" s="236"/>
      <c r="N95" s="237"/>
      <c r="O95" s="237"/>
      <c r="P95" s="237"/>
      <c r="Q95" s="237"/>
      <c r="R95" s="237"/>
      <c r="S95" s="237"/>
      <c r="T95" s="238"/>
      <c r="AT95" s="239" t="s">
        <v>127</v>
      </c>
      <c r="AU95" s="239" t="s">
        <v>79</v>
      </c>
      <c r="AV95" s="11" t="s">
        <v>79</v>
      </c>
      <c r="AW95" s="11" t="s">
        <v>35</v>
      </c>
      <c r="AX95" s="11" t="s">
        <v>71</v>
      </c>
      <c r="AY95" s="239" t="s">
        <v>119</v>
      </c>
    </row>
    <row r="96" s="12" customFormat="1">
      <c r="B96" s="240"/>
      <c r="C96" s="241"/>
      <c r="D96" s="230" t="s">
        <v>127</v>
      </c>
      <c r="E96" s="242" t="s">
        <v>21</v>
      </c>
      <c r="F96" s="243" t="s">
        <v>129</v>
      </c>
      <c r="G96" s="241"/>
      <c r="H96" s="244">
        <v>9.7919999999999998</v>
      </c>
      <c r="I96" s="245"/>
      <c r="J96" s="241"/>
      <c r="K96" s="241"/>
      <c r="L96" s="246"/>
      <c r="M96" s="247"/>
      <c r="N96" s="248"/>
      <c r="O96" s="248"/>
      <c r="P96" s="248"/>
      <c r="Q96" s="248"/>
      <c r="R96" s="248"/>
      <c r="S96" s="248"/>
      <c r="T96" s="249"/>
      <c r="AT96" s="250" t="s">
        <v>127</v>
      </c>
      <c r="AU96" s="250" t="s">
        <v>79</v>
      </c>
      <c r="AV96" s="12" t="s">
        <v>125</v>
      </c>
      <c r="AW96" s="12" t="s">
        <v>35</v>
      </c>
      <c r="AX96" s="12" t="s">
        <v>77</v>
      </c>
      <c r="AY96" s="250" t="s">
        <v>119</v>
      </c>
    </row>
    <row r="97" s="1" customFormat="1" ht="16.5" customHeight="1">
      <c r="B97" s="45"/>
      <c r="C97" s="216" t="s">
        <v>125</v>
      </c>
      <c r="D97" s="216" t="s">
        <v>121</v>
      </c>
      <c r="E97" s="217" t="s">
        <v>139</v>
      </c>
      <c r="F97" s="218" t="s">
        <v>140</v>
      </c>
      <c r="G97" s="219" t="s">
        <v>141</v>
      </c>
      <c r="H97" s="220">
        <v>6.9119999999999999</v>
      </c>
      <c r="I97" s="221"/>
      <c r="J97" s="222">
        <f>ROUND(I97*H97,2)</f>
        <v>0</v>
      </c>
      <c r="K97" s="218" t="s">
        <v>136</v>
      </c>
      <c r="L97" s="71"/>
      <c r="M97" s="223" t="s">
        <v>21</v>
      </c>
      <c r="N97" s="224" t="s">
        <v>42</v>
      </c>
      <c r="O97" s="46"/>
      <c r="P97" s="225">
        <f>O97*H97</f>
        <v>0</v>
      </c>
      <c r="Q97" s="225">
        <v>0.00264</v>
      </c>
      <c r="R97" s="225">
        <f>Q97*H97</f>
        <v>0.018247679999999999</v>
      </c>
      <c r="S97" s="225">
        <v>0</v>
      </c>
      <c r="T97" s="226">
        <f>S97*H97</f>
        <v>0</v>
      </c>
      <c r="AR97" s="23" t="s">
        <v>125</v>
      </c>
      <c r="AT97" s="23" t="s">
        <v>121</v>
      </c>
      <c r="AU97" s="23" t="s">
        <v>79</v>
      </c>
      <c r="AY97" s="23" t="s">
        <v>119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23" t="s">
        <v>77</v>
      </c>
      <c r="BK97" s="227">
        <f>ROUND(I97*H97,2)</f>
        <v>0</v>
      </c>
      <c r="BL97" s="23" t="s">
        <v>125</v>
      </c>
      <c r="BM97" s="23" t="s">
        <v>142</v>
      </c>
    </row>
    <row r="98" s="11" customFormat="1">
      <c r="B98" s="228"/>
      <c r="C98" s="229"/>
      <c r="D98" s="230" t="s">
        <v>127</v>
      </c>
      <c r="E98" s="231" t="s">
        <v>21</v>
      </c>
      <c r="F98" s="232" t="s">
        <v>143</v>
      </c>
      <c r="G98" s="229"/>
      <c r="H98" s="233">
        <v>6.9119999999999999</v>
      </c>
      <c r="I98" s="234"/>
      <c r="J98" s="229"/>
      <c r="K98" s="229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127</v>
      </c>
      <c r="AU98" s="239" t="s">
        <v>79</v>
      </c>
      <c r="AV98" s="11" t="s">
        <v>79</v>
      </c>
      <c r="AW98" s="11" t="s">
        <v>35</v>
      </c>
      <c r="AX98" s="11" t="s">
        <v>71</v>
      </c>
      <c r="AY98" s="239" t="s">
        <v>119</v>
      </c>
    </row>
    <row r="99" s="12" customFormat="1">
      <c r="B99" s="240"/>
      <c r="C99" s="241"/>
      <c r="D99" s="230" t="s">
        <v>127</v>
      </c>
      <c r="E99" s="242" t="s">
        <v>21</v>
      </c>
      <c r="F99" s="243" t="s">
        <v>129</v>
      </c>
      <c r="G99" s="241"/>
      <c r="H99" s="244">
        <v>6.9119999999999999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AT99" s="250" t="s">
        <v>127</v>
      </c>
      <c r="AU99" s="250" t="s">
        <v>79</v>
      </c>
      <c r="AV99" s="12" t="s">
        <v>125</v>
      </c>
      <c r="AW99" s="12" t="s">
        <v>35</v>
      </c>
      <c r="AX99" s="12" t="s">
        <v>77</v>
      </c>
      <c r="AY99" s="250" t="s">
        <v>119</v>
      </c>
    </row>
    <row r="100" s="1" customFormat="1" ht="16.5" customHeight="1">
      <c r="B100" s="45"/>
      <c r="C100" s="216" t="s">
        <v>144</v>
      </c>
      <c r="D100" s="216" t="s">
        <v>121</v>
      </c>
      <c r="E100" s="217" t="s">
        <v>145</v>
      </c>
      <c r="F100" s="218" t="s">
        <v>146</v>
      </c>
      <c r="G100" s="219" t="s">
        <v>141</v>
      </c>
      <c r="H100" s="220">
        <v>6.9119999999999999</v>
      </c>
      <c r="I100" s="221"/>
      <c r="J100" s="222">
        <f>ROUND(I100*H100,2)</f>
        <v>0</v>
      </c>
      <c r="K100" s="218" t="s">
        <v>136</v>
      </c>
      <c r="L100" s="71"/>
      <c r="M100" s="223" t="s">
        <v>21</v>
      </c>
      <c r="N100" s="224" t="s">
        <v>42</v>
      </c>
      <c r="O100" s="4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AR100" s="23" t="s">
        <v>125</v>
      </c>
      <c r="AT100" s="23" t="s">
        <v>121</v>
      </c>
      <c r="AU100" s="23" t="s">
        <v>79</v>
      </c>
      <c r="AY100" s="23" t="s">
        <v>119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23" t="s">
        <v>77</v>
      </c>
      <c r="BK100" s="227">
        <f>ROUND(I100*H100,2)</f>
        <v>0</v>
      </c>
      <c r="BL100" s="23" t="s">
        <v>125</v>
      </c>
      <c r="BM100" s="23" t="s">
        <v>147</v>
      </c>
    </row>
    <row r="101" s="10" customFormat="1" ht="29.88" customHeight="1">
      <c r="B101" s="200"/>
      <c r="C101" s="201"/>
      <c r="D101" s="202" t="s">
        <v>70</v>
      </c>
      <c r="E101" s="214" t="s">
        <v>148</v>
      </c>
      <c r="F101" s="214" t="s">
        <v>149</v>
      </c>
      <c r="G101" s="201"/>
      <c r="H101" s="201"/>
      <c r="I101" s="204"/>
      <c r="J101" s="215">
        <f>BK101</f>
        <v>0</v>
      </c>
      <c r="K101" s="201"/>
      <c r="L101" s="206"/>
      <c r="M101" s="207"/>
      <c r="N101" s="208"/>
      <c r="O101" s="208"/>
      <c r="P101" s="209">
        <f>P102</f>
        <v>0</v>
      </c>
      <c r="Q101" s="208"/>
      <c r="R101" s="209">
        <f>R102</f>
        <v>0</v>
      </c>
      <c r="S101" s="208"/>
      <c r="T101" s="210">
        <f>T102</f>
        <v>0</v>
      </c>
      <c r="AR101" s="211" t="s">
        <v>77</v>
      </c>
      <c r="AT101" s="212" t="s">
        <v>70</v>
      </c>
      <c r="AU101" s="212" t="s">
        <v>77</v>
      </c>
      <c r="AY101" s="211" t="s">
        <v>119</v>
      </c>
      <c r="BK101" s="213">
        <f>BK102</f>
        <v>0</v>
      </c>
    </row>
    <row r="102" s="1" customFormat="1" ht="16.5" customHeight="1">
      <c r="B102" s="45"/>
      <c r="C102" s="216" t="s">
        <v>150</v>
      </c>
      <c r="D102" s="216" t="s">
        <v>121</v>
      </c>
      <c r="E102" s="217" t="s">
        <v>151</v>
      </c>
      <c r="F102" s="218" t="s">
        <v>152</v>
      </c>
      <c r="G102" s="219" t="s">
        <v>153</v>
      </c>
      <c r="H102" s="220">
        <v>24.497</v>
      </c>
      <c r="I102" s="221"/>
      <c r="J102" s="222">
        <f>ROUND(I102*H102,2)</f>
        <v>0</v>
      </c>
      <c r="K102" s="218" t="s">
        <v>21</v>
      </c>
      <c r="L102" s="71"/>
      <c r="M102" s="223" t="s">
        <v>21</v>
      </c>
      <c r="N102" s="224" t="s">
        <v>42</v>
      </c>
      <c r="O102" s="4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AR102" s="23" t="s">
        <v>125</v>
      </c>
      <c r="AT102" s="23" t="s">
        <v>121</v>
      </c>
      <c r="AU102" s="23" t="s">
        <v>79</v>
      </c>
      <c r="AY102" s="23" t="s">
        <v>119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23" t="s">
        <v>77</v>
      </c>
      <c r="BK102" s="227">
        <f>ROUND(I102*H102,2)</f>
        <v>0</v>
      </c>
      <c r="BL102" s="23" t="s">
        <v>125</v>
      </c>
      <c r="BM102" s="23" t="s">
        <v>154</v>
      </c>
    </row>
    <row r="103" s="10" customFormat="1" ht="37.44" customHeight="1">
      <c r="B103" s="200"/>
      <c r="C103" s="201"/>
      <c r="D103" s="202" t="s">
        <v>70</v>
      </c>
      <c r="E103" s="203" t="s">
        <v>155</v>
      </c>
      <c r="F103" s="203" t="s">
        <v>156</v>
      </c>
      <c r="G103" s="201"/>
      <c r="H103" s="201"/>
      <c r="I103" s="204"/>
      <c r="J103" s="205">
        <f>BK103</f>
        <v>0</v>
      </c>
      <c r="K103" s="201"/>
      <c r="L103" s="206"/>
      <c r="M103" s="207"/>
      <c r="N103" s="208"/>
      <c r="O103" s="208"/>
      <c r="P103" s="209">
        <f>P104</f>
        <v>0</v>
      </c>
      <c r="Q103" s="208"/>
      <c r="R103" s="209">
        <f>R104</f>
        <v>5.5611200000000016</v>
      </c>
      <c r="S103" s="208"/>
      <c r="T103" s="210">
        <f>T104</f>
        <v>0</v>
      </c>
      <c r="AR103" s="211" t="s">
        <v>79</v>
      </c>
      <c r="AT103" s="212" t="s">
        <v>70</v>
      </c>
      <c r="AU103" s="212" t="s">
        <v>71</v>
      </c>
      <c r="AY103" s="211" t="s">
        <v>119</v>
      </c>
      <c r="BK103" s="213">
        <f>BK104</f>
        <v>0</v>
      </c>
    </row>
    <row r="104" s="10" customFormat="1" ht="19.92" customHeight="1">
      <c r="B104" s="200"/>
      <c r="C104" s="201"/>
      <c r="D104" s="202" t="s">
        <v>70</v>
      </c>
      <c r="E104" s="214" t="s">
        <v>157</v>
      </c>
      <c r="F104" s="214" t="s">
        <v>158</v>
      </c>
      <c r="G104" s="201"/>
      <c r="H104" s="201"/>
      <c r="I104" s="204"/>
      <c r="J104" s="215">
        <f>BK104</f>
        <v>0</v>
      </c>
      <c r="K104" s="201"/>
      <c r="L104" s="206"/>
      <c r="M104" s="207"/>
      <c r="N104" s="208"/>
      <c r="O104" s="208"/>
      <c r="P104" s="209">
        <f>SUM(P105:P178)</f>
        <v>0</v>
      </c>
      <c r="Q104" s="208"/>
      <c r="R104" s="209">
        <f>SUM(R105:R178)</f>
        <v>5.5611200000000016</v>
      </c>
      <c r="S104" s="208"/>
      <c r="T104" s="210">
        <f>SUM(T105:T178)</f>
        <v>0</v>
      </c>
      <c r="AR104" s="211" t="s">
        <v>79</v>
      </c>
      <c r="AT104" s="212" t="s">
        <v>70</v>
      </c>
      <c r="AU104" s="212" t="s">
        <v>77</v>
      </c>
      <c r="AY104" s="211" t="s">
        <v>119</v>
      </c>
      <c r="BK104" s="213">
        <f>SUM(BK105:BK178)</f>
        <v>0</v>
      </c>
    </row>
    <row r="105" s="1" customFormat="1" ht="16.5" customHeight="1">
      <c r="B105" s="45"/>
      <c r="C105" s="216" t="s">
        <v>159</v>
      </c>
      <c r="D105" s="216" t="s">
        <v>121</v>
      </c>
      <c r="E105" s="217" t="s">
        <v>160</v>
      </c>
      <c r="F105" s="218" t="s">
        <v>161</v>
      </c>
      <c r="G105" s="219" t="s">
        <v>162</v>
      </c>
      <c r="H105" s="220">
        <v>421.5</v>
      </c>
      <c r="I105" s="221"/>
      <c r="J105" s="222">
        <f>ROUND(I105*H105,2)</f>
        <v>0</v>
      </c>
      <c r="K105" s="218" t="s">
        <v>136</v>
      </c>
      <c r="L105" s="71"/>
      <c r="M105" s="223" t="s">
        <v>21</v>
      </c>
      <c r="N105" s="224" t="s">
        <v>42</v>
      </c>
      <c r="O105" s="4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AR105" s="23" t="s">
        <v>163</v>
      </c>
      <c r="AT105" s="23" t="s">
        <v>121</v>
      </c>
      <c r="AU105" s="23" t="s">
        <v>79</v>
      </c>
      <c r="AY105" s="23" t="s">
        <v>119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23" t="s">
        <v>77</v>
      </c>
      <c r="BK105" s="227">
        <f>ROUND(I105*H105,2)</f>
        <v>0</v>
      </c>
      <c r="BL105" s="23" t="s">
        <v>163</v>
      </c>
      <c r="BM105" s="23" t="s">
        <v>164</v>
      </c>
    </row>
    <row r="106" s="11" customFormat="1">
      <c r="B106" s="228"/>
      <c r="C106" s="229"/>
      <c r="D106" s="230" t="s">
        <v>127</v>
      </c>
      <c r="E106" s="231" t="s">
        <v>21</v>
      </c>
      <c r="F106" s="232" t="s">
        <v>165</v>
      </c>
      <c r="G106" s="229"/>
      <c r="H106" s="233">
        <v>169.5</v>
      </c>
      <c r="I106" s="234"/>
      <c r="J106" s="229"/>
      <c r="K106" s="229"/>
      <c r="L106" s="235"/>
      <c r="M106" s="236"/>
      <c r="N106" s="237"/>
      <c r="O106" s="237"/>
      <c r="P106" s="237"/>
      <c r="Q106" s="237"/>
      <c r="R106" s="237"/>
      <c r="S106" s="237"/>
      <c r="T106" s="238"/>
      <c r="AT106" s="239" t="s">
        <v>127</v>
      </c>
      <c r="AU106" s="239" t="s">
        <v>79</v>
      </c>
      <c r="AV106" s="11" t="s">
        <v>79</v>
      </c>
      <c r="AW106" s="11" t="s">
        <v>35</v>
      </c>
      <c r="AX106" s="11" t="s">
        <v>71</v>
      </c>
      <c r="AY106" s="239" t="s">
        <v>119</v>
      </c>
    </row>
    <row r="107" s="11" customFormat="1">
      <c r="B107" s="228"/>
      <c r="C107" s="229"/>
      <c r="D107" s="230" t="s">
        <v>127</v>
      </c>
      <c r="E107" s="231" t="s">
        <v>21</v>
      </c>
      <c r="F107" s="232" t="s">
        <v>166</v>
      </c>
      <c r="G107" s="229"/>
      <c r="H107" s="233">
        <v>122</v>
      </c>
      <c r="I107" s="234"/>
      <c r="J107" s="229"/>
      <c r="K107" s="229"/>
      <c r="L107" s="235"/>
      <c r="M107" s="236"/>
      <c r="N107" s="237"/>
      <c r="O107" s="237"/>
      <c r="P107" s="237"/>
      <c r="Q107" s="237"/>
      <c r="R107" s="237"/>
      <c r="S107" s="237"/>
      <c r="T107" s="238"/>
      <c r="AT107" s="239" t="s">
        <v>127</v>
      </c>
      <c r="AU107" s="239" t="s">
        <v>79</v>
      </c>
      <c r="AV107" s="11" t="s">
        <v>79</v>
      </c>
      <c r="AW107" s="11" t="s">
        <v>35</v>
      </c>
      <c r="AX107" s="11" t="s">
        <v>71</v>
      </c>
      <c r="AY107" s="239" t="s">
        <v>119</v>
      </c>
    </row>
    <row r="108" s="11" customFormat="1">
      <c r="B108" s="228"/>
      <c r="C108" s="229"/>
      <c r="D108" s="230" t="s">
        <v>127</v>
      </c>
      <c r="E108" s="231" t="s">
        <v>21</v>
      </c>
      <c r="F108" s="232" t="s">
        <v>167</v>
      </c>
      <c r="G108" s="229"/>
      <c r="H108" s="233">
        <v>40</v>
      </c>
      <c r="I108" s="234"/>
      <c r="J108" s="229"/>
      <c r="K108" s="229"/>
      <c r="L108" s="235"/>
      <c r="M108" s="236"/>
      <c r="N108" s="237"/>
      <c r="O108" s="237"/>
      <c r="P108" s="237"/>
      <c r="Q108" s="237"/>
      <c r="R108" s="237"/>
      <c r="S108" s="237"/>
      <c r="T108" s="238"/>
      <c r="AT108" s="239" t="s">
        <v>127</v>
      </c>
      <c r="AU108" s="239" t="s">
        <v>79</v>
      </c>
      <c r="AV108" s="11" t="s">
        <v>79</v>
      </c>
      <c r="AW108" s="11" t="s">
        <v>35</v>
      </c>
      <c r="AX108" s="11" t="s">
        <v>71</v>
      </c>
      <c r="AY108" s="239" t="s">
        <v>119</v>
      </c>
    </row>
    <row r="109" s="11" customFormat="1">
      <c r="B109" s="228"/>
      <c r="C109" s="229"/>
      <c r="D109" s="230" t="s">
        <v>127</v>
      </c>
      <c r="E109" s="231" t="s">
        <v>21</v>
      </c>
      <c r="F109" s="232" t="s">
        <v>168</v>
      </c>
      <c r="G109" s="229"/>
      <c r="H109" s="233">
        <v>90</v>
      </c>
      <c r="I109" s="234"/>
      <c r="J109" s="229"/>
      <c r="K109" s="229"/>
      <c r="L109" s="235"/>
      <c r="M109" s="236"/>
      <c r="N109" s="237"/>
      <c r="O109" s="237"/>
      <c r="P109" s="237"/>
      <c r="Q109" s="237"/>
      <c r="R109" s="237"/>
      <c r="S109" s="237"/>
      <c r="T109" s="238"/>
      <c r="AT109" s="239" t="s">
        <v>127</v>
      </c>
      <c r="AU109" s="239" t="s">
        <v>79</v>
      </c>
      <c r="AV109" s="11" t="s">
        <v>79</v>
      </c>
      <c r="AW109" s="11" t="s">
        <v>35</v>
      </c>
      <c r="AX109" s="11" t="s">
        <v>71</v>
      </c>
      <c r="AY109" s="239" t="s">
        <v>119</v>
      </c>
    </row>
    <row r="110" s="12" customFormat="1">
      <c r="B110" s="240"/>
      <c r="C110" s="241"/>
      <c r="D110" s="230" t="s">
        <v>127</v>
      </c>
      <c r="E110" s="242" t="s">
        <v>21</v>
      </c>
      <c r="F110" s="243" t="s">
        <v>129</v>
      </c>
      <c r="G110" s="241"/>
      <c r="H110" s="244">
        <v>421.5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AT110" s="250" t="s">
        <v>127</v>
      </c>
      <c r="AU110" s="250" t="s">
        <v>79</v>
      </c>
      <c r="AV110" s="12" t="s">
        <v>125</v>
      </c>
      <c r="AW110" s="12" t="s">
        <v>35</v>
      </c>
      <c r="AX110" s="12" t="s">
        <v>77</v>
      </c>
      <c r="AY110" s="250" t="s">
        <v>119</v>
      </c>
    </row>
    <row r="111" s="1" customFormat="1" ht="16.5" customHeight="1">
      <c r="B111" s="45"/>
      <c r="C111" s="251" t="s">
        <v>169</v>
      </c>
      <c r="D111" s="251" t="s">
        <v>170</v>
      </c>
      <c r="E111" s="252" t="s">
        <v>171</v>
      </c>
      <c r="F111" s="253" t="s">
        <v>172</v>
      </c>
      <c r="G111" s="254" t="s">
        <v>162</v>
      </c>
      <c r="H111" s="255">
        <v>421</v>
      </c>
      <c r="I111" s="256"/>
      <c r="J111" s="257">
        <f>ROUND(I111*H111,2)</f>
        <v>0</v>
      </c>
      <c r="K111" s="253" t="s">
        <v>136</v>
      </c>
      <c r="L111" s="258"/>
      <c r="M111" s="259" t="s">
        <v>21</v>
      </c>
      <c r="N111" s="260" t="s">
        <v>42</v>
      </c>
      <c r="O111" s="46"/>
      <c r="P111" s="225">
        <f>O111*H111</f>
        <v>0</v>
      </c>
      <c r="Q111" s="225">
        <v>0.00010000000000000001</v>
      </c>
      <c r="R111" s="225">
        <f>Q111*H111</f>
        <v>0.042100000000000005</v>
      </c>
      <c r="S111" s="225">
        <v>0</v>
      </c>
      <c r="T111" s="226">
        <f>S111*H111</f>
        <v>0</v>
      </c>
      <c r="AR111" s="23" t="s">
        <v>173</v>
      </c>
      <c r="AT111" s="23" t="s">
        <v>170</v>
      </c>
      <c r="AU111" s="23" t="s">
        <v>79</v>
      </c>
      <c r="AY111" s="23" t="s">
        <v>119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23" t="s">
        <v>77</v>
      </c>
      <c r="BK111" s="227">
        <f>ROUND(I111*H111,2)</f>
        <v>0</v>
      </c>
      <c r="BL111" s="23" t="s">
        <v>163</v>
      </c>
      <c r="BM111" s="23" t="s">
        <v>174</v>
      </c>
    </row>
    <row r="112" s="1" customFormat="1" ht="16.5" customHeight="1">
      <c r="B112" s="45"/>
      <c r="C112" s="216" t="s">
        <v>175</v>
      </c>
      <c r="D112" s="216" t="s">
        <v>121</v>
      </c>
      <c r="E112" s="217" t="s">
        <v>176</v>
      </c>
      <c r="F112" s="218" t="s">
        <v>177</v>
      </c>
      <c r="G112" s="219" t="s">
        <v>162</v>
      </c>
      <c r="H112" s="220">
        <v>155</v>
      </c>
      <c r="I112" s="221"/>
      <c r="J112" s="222">
        <f>ROUND(I112*H112,2)</f>
        <v>0</v>
      </c>
      <c r="K112" s="218" t="s">
        <v>21</v>
      </c>
      <c r="L112" s="71"/>
      <c r="M112" s="223" t="s">
        <v>21</v>
      </c>
      <c r="N112" s="224" t="s">
        <v>42</v>
      </c>
      <c r="O112" s="4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AR112" s="23" t="s">
        <v>163</v>
      </c>
      <c r="AT112" s="23" t="s">
        <v>121</v>
      </c>
      <c r="AU112" s="23" t="s">
        <v>79</v>
      </c>
      <c r="AY112" s="23" t="s">
        <v>119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23" t="s">
        <v>77</v>
      </c>
      <c r="BK112" s="227">
        <f>ROUND(I112*H112,2)</f>
        <v>0</v>
      </c>
      <c r="BL112" s="23" t="s">
        <v>163</v>
      </c>
      <c r="BM112" s="23" t="s">
        <v>178</v>
      </c>
    </row>
    <row r="113" s="1" customFormat="1" ht="25.5" customHeight="1">
      <c r="B113" s="45"/>
      <c r="C113" s="216" t="s">
        <v>179</v>
      </c>
      <c r="D113" s="216" t="s">
        <v>121</v>
      </c>
      <c r="E113" s="217" t="s">
        <v>180</v>
      </c>
      <c r="F113" s="218" t="s">
        <v>181</v>
      </c>
      <c r="G113" s="219" t="s">
        <v>162</v>
      </c>
      <c r="H113" s="220">
        <v>86</v>
      </c>
      <c r="I113" s="221"/>
      <c r="J113" s="222">
        <f>ROUND(I113*H113,2)</f>
        <v>0</v>
      </c>
      <c r="K113" s="218" t="s">
        <v>136</v>
      </c>
      <c r="L113" s="71"/>
      <c r="M113" s="223" t="s">
        <v>21</v>
      </c>
      <c r="N113" s="224" t="s">
        <v>42</v>
      </c>
      <c r="O113" s="4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AR113" s="23" t="s">
        <v>163</v>
      </c>
      <c r="AT113" s="23" t="s">
        <v>121</v>
      </c>
      <c r="AU113" s="23" t="s">
        <v>79</v>
      </c>
      <c r="AY113" s="23" t="s">
        <v>119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23" t="s">
        <v>77</v>
      </c>
      <c r="BK113" s="227">
        <f>ROUND(I113*H113,2)</f>
        <v>0</v>
      </c>
      <c r="BL113" s="23" t="s">
        <v>163</v>
      </c>
      <c r="BM113" s="23" t="s">
        <v>182</v>
      </c>
    </row>
    <row r="114" s="11" customFormat="1">
      <c r="B114" s="228"/>
      <c r="C114" s="229"/>
      <c r="D114" s="230" t="s">
        <v>127</v>
      </c>
      <c r="E114" s="231" t="s">
        <v>21</v>
      </c>
      <c r="F114" s="232" t="s">
        <v>183</v>
      </c>
      <c r="G114" s="229"/>
      <c r="H114" s="233">
        <v>40</v>
      </c>
      <c r="I114" s="234"/>
      <c r="J114" s="229"/>
      <c r="K114" s="229"/>
      <c r="L114" s="235"/>
      <c r="M114" s="236"/>
      <c r="N114" s="237"/>
      <c r="O114" s="237"/>
      <c r="P114" s="237"/>
      <c r="Q114" s="237"/>
      <c r="R114" s="237"/>
      <c r="S114" s="237"/>
      <c r="T114" s="238"/>
      <c r="AT114" s="239" t="s">
        <v>127</v>
      </c>
      <c r="AU114" s="239" t="s">
        <v>79</v>
      </c>
      <c r="AV114" s="11" t="s">
        <v>79</v>
      </c>
      <c r="AW114" s="11" t="s">
        <v>35</v>
      </c>
      <c r="AX114" s="11" t="s">
        <v>71</v>
      </c>
      <c r="AY114" s="239" t="s">
        <v>119</v>
      </c>
    </row>
    <row r="115" s="11" customFormat="1">
      <c r="B115" s="228"/>
      <c r="C115" s="229"/>
      <c r="D115" s="230" t="s">
        <v>127</v>
      </c>
      <c r="E115" s="231" t="s">
        <v>21</v>
      </c>
      <c r="F115" s="232" t="s">
        <v>179</v>
      </c>
      <c r="G115" s="229"/>
      <c r="H115" s="233">
        <v>10</v>
      </c>
      <c r="I115" s="234"/>
      <c r="J115" s="229"/>
      <c r="K115" s="229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127</v>
      </c>
      <c r="AU115" s="239" t="s">
        <v>79</v>
      </c>
      <c r="AV115" s="11" t="s">
        <v>79</v>
      </c>
      <c r="AW115" s="11" t="s">
        <v>35</v>
      </c>
      <c r="AX115" s="11" t="s">
        <v>71</v>
      </c>
      <c r="AY115" s="239" t="s">
        <v>119</v>
      </c>
    </row>
    <row r="116" s="11" customFormat="1">
      <c r="B116" s="228"/>
      <c r="C116" s="229"/>
      <c r="D116" s="230" t="s">
        <v>127</v>
      </c>
      <c r="E116" s="231" t="s">
        <v>21</v>
      </c>
      <c r="F116" s="232" t="s">
        <v>184</v>
      </c>
      <c r="G116" s="229"/>
      <c r="H116" s="233">
        <v>20</v>
      </c>
      <c r="I116" s="234"/>
      <c r="J116" s="229"/>
      <c r="K116" s="229"/>
      <c r="L116" s="235"/>
      <c r="M116" s="236"/>
      <c r="N116" s="237"/>
      <c r="O116" s="237"/>
      <c r="P116" s="237"/>
      <c r="Q116" s="237"/>
      <c r="R116" s="237"/>
      <c r="S116" s="237"/>
      <c r="T116" s="238"/>
      <c r="AT116" s="239" t="s">
        <v>127</v>
      </c>
      <c r="AU116" s="239" t="s">
        <v>79</v>
      </c>
      <c r="AV116" s="11" t="s">
        <v>79</v>
      </c>
      <c r="AW116" s="11" t="s">
        <v>35</v>
      </c>
      <c r="AX116" s="11" t="s">
        <v>71</v>
      </c>
      <c r="AY116" s="239" t="s">
        <v>119</v>
      </c>
    </row>
    <row r="117" s="11" customFormat="1">
      <c r="B117" s="228"/>
      <c r="C117" s="229"/>
      <c r="D117" s="230" t="s">
        <v>127</v>
      </c>
      <c r="E117" s="231" t="s">
        <v>21</v>
      </c>
      <c r="F117" s="232" t="s">
        <v>185</v>
      </c>
      <c r="G117" s="229"/>
      <c r="H117" s="233">
        <v>16</v>
      </c>
      <c r="I117" s="234"/>
      <c r="J117" s="229"/>
      <c r="K117" s="229"/>
      <c r="L117" s="235"/>
      <c r="M117" s="236"/>
      <c r="N117" s="237"/>
      <c r="O117" s="237"/>
      <c r="P117" s="237"/>
      <c r="Q117" s="237"/>
      <c r="R117" s="237"/>
      <c r="S117" s="237"/>
      <c r="T117" s="238"/>
      <c r="AT117" s="239" t="s">
        <v>127</v>
      </c>
      <c r="AU117" s="239" t="s">
        <v>79</v>
      </c>
      <c r="AV117" s="11" t="s">
        <v>79</v>
      </c>
      <c r="AW117" s="11" t="s">
        <v>35</v>
      </c>
      <c r="AX117" s="11" t="s">
        <v>71</v>
      </c>
      <c r="AY117" s="239" t="s">
        <v>119</v>
      </c>
    </row>
    <row r="118" s="12" customFormat="1">
      <c r="B118" s="240"/>
      <c r="C118" s="241"/>
      <c r="D118" s="230" t="s">
        <v>127</v>
      </c>
      <c r="E118" s="242" t="s">
        <v>21</v>
      </c>
      <c r="F118" s="243" t="s">
        <v>129</v>
      </c>
      <c r="G118" s="241"/>
      <c r="H118" s="244">
        <v>86</v>
      </c>
      <c r="I118" s="245"/>
      <c r="J118" s="241"/>
      <c r="K118" s="241"/>
      <c r="L118" s="246"/>
      <c r="M118" s="247"/>
      <c r="N118" s="248"/>
      <c r="O118" s="248"/>
      <c r="P118" s="248"/>
      <c r="Q118" s="248"/>
      <c r="R118" s="248"/>
      <c r="S118" s="248"/>
      <c r="T118" s="249"/>
      <c r="AT118" s="250" t="s">
        <v>127</v>
      </c>
      <c r="AU118" s="250" t="s">
        <v>79</v>
      </c>
      <c r="AV118" s="12" t="s">
        <v>125</v>
      </c>
      <c r="AW118" s="12" t="s">
        <v>35</v>
      </c>
      <c r="AX118" s="12" t="s">
        <v>77</v>
      </c>
      <c r="AY118" s="250" t="s">
        <v>119</v>
      </c>
    </row>
    <row r="119" s="1" customFormat="1" ht="25.5" customHeight="1">
      <c r="B119" s="45"/>
      <c r="C119" s="216" t="s">
        <v>186</v>
      </c>
      <c r="D119" s="216" t="s">
        <v>121</v>
      </c>
      <c r="E119" s="217" t="s">
        <v>187</v>
      </c>
      <c r="F119" s="218" t="s">
        <v>188</v>
      </c>
      <c r="G119" s="219" t="s">
        <v>162</v>
      </c>
      <c r="H119" s="220">
        <v>155</v>
      </c>
      <c r="I119" s="221"/>
      <c r="J119" s="222">
        <f>ROUND(I119*H119,2)</f>
        <v>0</v>
      </c>
      <c r="K119" s="218" t="s">
        <v>136</v>
      </c>
      <c r="L119" s="71"/>
      <c r="M119" s="223" t="s">
        <v>21</v>
      </c>
      <c r="N119" s="224" t="s">
        <v>42</v>
      </c>
      <c r="O119" s="4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AR119" s="23" t="s">
        <v>163</v>
      </c>
      <c r="AT119" s="23" t="s">
        <v>121</v>
      </c>
      <c r="AU119" s="23" t="s">
        <v>79</v>
      </c>
      <c r="AY119" s="23" t="s">
        <v>119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23" t="s">
        <v>77</v>
      </c>
      <c r="BK119" s="227">
        <f>ROUND(I119*H119,2)</f>
        <v>0</v>
      </c>
      <c r="BL119" s="23" t="s">
        <v>163</v>
      </c>
      <c r="BM119" s="23" t="s">
        <v>189</v>
      </c>
    </row>
    <row r="120" s="1" customFormat="1" ht="16.5" customHeight="1">
      <c r="B120" s="45"/>
      <c r="C120" s="251" t="s">
        <v>190</v>
      </c>
      <c r="D120" s="251" t="s">
        <v>170</v>
      </c>
      <c r="E120" s="252" t="s">
        <v>191</v>
      </c>
      <c r="F120" s="253" t="s">
        <v>192</v>
      </c>
      <c r="G120" s="254" t="s">
        <v>162</v>
      </c>
      <c r="H120" s="255">
        <v>241</v>
      </c>
      <c r="I120" s="256"/>
      <c r="J120" s="257">
        <f>ROUND(I120*H120,2)</f>
        <v>0</v>
      </c>
      <c r="K120" s="253" t="s">
        <v>136</v>
      </c>
      <c r="L120" s="258"/>
      <c r="M120" s="259" t="s">
        <v>21</v>
      </c>
      <c r="N120" s="260" t="s">
        <v>42</v>
      </c>
      <c r="O120" s="46"/>
      <c r="P120" s="225">
        <f>O120*H120</f>
        <v>0</v>
      </c>
      <c r="Q120" s="225">
        <v>0.00081999999999999998</v>
      </c>
      <c r="R120" s="225">
        <f>Q120*H120</f>
        <v>0.19761999999999999</v>
      </c>
      <c r="S120" s="225">
        <v>0</v>
      </c>
      <c r="T120" s="226">
        <f>S120*H120</f>
        <v>0</v>
      </c>
      <c r="AR120" s="23" t="s">
        <v>173</v>
      </c>
      <c r="AT120" s="23" t="s">
        <v>170</v>
      </c>
      <c r="AU120" s="23" t="s">
        <v>79</v>
      </c>
      <c r="AY120" s="23" t="s">
        <v>119</v>
      </c>
      <c r="BE120" s="227">
        <f>IF(N120="základní",J120,0)</f>
        <v>0</v>
      </c>
      <c r="BF120" s="227">
        <f>IF(N120="snížená",J120,0)</f>
        <v>0</v>
      </c>
      <c r="BG120" s="227">
        <f>IF(N120="zákl. přenesená",J120,0)</f>
        <v>0</v>
      </c>
      <c r="BH120" s="227">
        <f>IF(N120="sníž. přenesená",J120,0)</f>
        <v>0</v>
      </c>
      <c r="BI120" s="227">
        <f>IF(N120="nulová",J120,0)</f>
        <v>0</v>
      </c>
      <c r="BJ120" s="23" t="s">
        <v>77</v>
      </c>
      <c r="BK120" s="227">
        <f>ROUND(I120*H120,2)</f>
        <v>0</v>
      </c>
      <c r="BL120" s="23" t="s">
        <v>163</v>
      </c>
      <c r="BM120" s="23" t="s">
        <v>193</v>
      </c>
    </row>
    <row r="121" s="1" customFormat="1" ht="25.5" customHeight="1">
      <c r="B121" s="45"/>
      <c r="C121" s="216" t="s">
        <v>194</v>
      </c>
      <c r="D121" s="216" t="s">
        <v>121</v>
      </c>
      <c r="E121" s="217" t="s">
        <v>195</v>
      </c>
      <c r="F121" s="218" t="s">
        <v>196</v>
      </c>
      <c r="G121" s="219" t="s">
        <v>162</v>
      </c>
      <c r="H121" s="220">
        <v>1320</v>
      </c>
      <c r="I121" s="221"/>
      <c r="J121" s="222">
        <f>ROUND(I121*H121,2)</f>
        <v>0</v>
      </c>
      <c r="K121" s="218" t="s">
        <v>21</v>
      </c>
      <c r="L121" s="71"/>
      <c r="M121" s="223" t="s">
        <v>21</v>
      </c>
      <c r="N121" s="224" t="s">
        <v>42</v>
      </c>
      <c r="O121" s="4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AR121" s="23" t="s">
        <v>163</v>
      </c>
      <c r="AT121" s="23" t="s">
        <v>121</v>
      </c>
      <c r="AU121" s="23" t="s">
        <v>79</v>
      </c>
      <c r="AY121" s="23" t="s">
        <v>119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23" t="s">
        <v>77</v>
      </c>
      <c r="BK121" s="227">
        <f>ROUND(I121*H121,2)</f>
        <v>0</v>
      </c>
      <c r="BL121" s="23" t="s">
        <v>163</v>
      </c>
      <c r="BM121" s="23" t="s">
        <v>197</v>
      </c>
    </row>
    <row r="122" s="1" customFormat="1" ht="16.5" customHeight="1">
      <c r="B122" s="45"/>
      <c r="C122" s="251" t="s">
        <v>198</v>
      </c>
      <c r="D122" s="251" t="s">
        <v>170</v>
      </c>
      <c r="E122" s="252" t="s">
        <v>199</v>
      </c>
      <c r="F122" s="253" t="s">
        <v>200</v>
      </c>
      <c r="G122" s="254" t="s">
        <v>162</v>
      </c>
      <c r="H122" s="255">
        <v>1320</v>
      </c>
      <c r="I122" s="256"/>
      <c r="J122" s="257">
        <f>ROUND(I122*H122,2)</f>
        <v>0</v>
      </c>
      <c r="K122" s="253" t="s">
        <v>21</v>
      </c>
      <c r="L122" s="258"/>
      <c r="M122" s="259" t="s">
        <v>21</v>
      </c>
      <c r="N122" s="260" t="s">
        <v>42</v>
      </c>
      <c r="O122" s="46"/>
      <c r="P122" s="225">
        <f>O122*H122</f>
        <v>0</v>
      </c>
      <c r="Q122" s="225">
        <v>0.00089999999999999998</v>
      </c>
      <c r="R122" s="225">
        <f>Q122*H122</f>
        <v>1.1879999999999999</v>
      </c>
      <c r="S122" s="225">
        <v>0</v>
      </c>
      <c r="T122" s="226">
        <f>S122*H122</f>
        <v>0</v>
      </c>
      <c r="AR122" s="23" t="s">
        <v>173</v>
      </c>
      <c r="AT122" s="23" t="s">
        <v>170</v>
      </c>
      <c r="AU122" s="23" t="s">
        <v>79</v>
      </c>
      <c r="AY122" s="23" t="s">
        <v>119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23" t="s">
        <v>77</v>
      </c>
      <c r="BK122" s="227">
        <f>ROUND(I122*H122,2)</f>
        <v>0</v>
      </c>
      <c r="BL122" s="23" t="s">
        <v>163</v>
      </c>
      <c r="BM122" s="23" t="s">
        <v>201</v>
      </c>
    </row>
    <row r="123" s="1" customFormat="1" ht="25.5" customHeight="1">
      <c r="B123" s="45"/>
      <c r="C123" s="216" t="s">
        <v>10</v>
      </c>
      <c r="D123" s="216" t="s">
        <v>121</v>
      </c>
      <c r="E123" s="217" t="s">
        <v>202</v>
      </c>
      <c r="F123" s="218" t="s">
        <v>203</v>
      </c>
      <c r="G123" s="219" t="s">
        <v>162</v>
      </c>
      <c r="H123" s="220">
        <v>2652</v>
      </c>
      <c r="I123" s="221"/>
      <c r="J123" s="222">
        <f>ROUND(I123*H123,2)</f>
        <v>0</v>
      </c>
      <c r="K123" s="218" t="s">
        <v>21</v>
      </c>
      <c r="L123" s="71"/>
      <c r="M123" s="223" t="s">
        <v>21</v>
      </c>
      <c r="N123" s="224" t="s">
        <v>42</v>
      </c>
      <c r="O123" s="4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AR123" s="23" t="s">
        <v>163</v>
      </c>
      <c r="AT123" s="23" t="s">
        <v>121</v>
      </c>
      <c r="AU123" s="23" t="s">
        <v>79</v>
      </c>
      <c r="AY123" s="23" t="s">
        <v>119</v>
      </c>
      <c r="BE123" s="227">
        <f>IF(N123="základní",J123,0)</f>
        <v>0</v>
      </c>
      <c r="BF123" s="227">
        <f>IF(N123="snížená",J123,0)</f>
        <v>0</v>
      </c>
      <c r="BG123" s="227">
        <f>IF(N123="zákl. přenesená",J123,0)</f>
        <v>0</v>
      </c>
      <c r="BH123" s="227">
        <f>IF(N123="sníž. přenesená",J123,0)</f>
        <v>0</v>
      </c>
      <c r="BI123" s="227">
        <f>IF(N123="nulová",J123,0)</f>
        <v>0</v>
      </c>
      <c r="BJ123" s="23" t="s">
        <v>77</v>
      </c>
      <c r="BK123" s="227">
        <f>ROUND(I123*H123,2)</f>
        <v>0</v>
      </c>
      <c r="BL123" s="23" t="s">
        <v>163</v>
      </c>
      <c r="BM123" s="23" t="s">
        <v>204</v>
      </c>
    </row>
    <row r="124" s="1" customFormat="1" ht="16.5" customHeight="1">
      <c r="B124" s="45"/>
      <c r="C124" s="251" t="s">
        <v>163</v>
      </c>
      <c r="D124" s="251" t="s">
        <v>170</v>
      </c>
      <c r="E124" s="252" t="s">
        <v>205</v>
      </c>
      <c r="F124" s="253" t="s">
        <v>206</v>
      </c>
      <c r="G124" s="254" t="s">
        <v>162</v>
      </c>
      <c r="H124" s="255">
        <v>2652</v>
      </c>
      <c r="I124" s="256"/>
      <c r="J124" s="257">
        <f>ROUND(I124*H124,2)</f>
        <v>0</v>
      </c>
      <c r="K124" s="253" t="s">
        <v>21</v>
      </c>
      <c r="L124" s="258"/>
      <c r="M124" s="259" t="s">
        <v>21</v>
      </c>
      <c r="N124" s="260" t="s">
        <v>42</v>
      </c>
      <c r="O124" s="46"/>
      <c r="P124" s="225">
        <f>O124*H124</f>
        <v>0</v>
      </c>
      <c r="Q124" s="225">
        <v>0.00089999999999999998</v>
      </c>
      <c r="R124" s="225">
        <f>Q124*H124</f>
        <v>2.3868</v>
      </c>
      <c r="S124" s="225">
        <v>0</v>
      </c>
      <c r="T124" s="226">
        <f>S124*H124</f>
        <v>0</v>
      </c>
      <c r="AR124" s="23" t="s">
        <v>173</v>
      </c>
      <c r="AT124" s="23" t="s">
        <v>170</v>
      </c>
      <c r="AU124" s="23" t="s">
        <v>79</v>
      </c>
      <c r="AY124" s="23" t="s">
        <v>119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23" t="s">
        <v>77</v>
      </c>
      <c r="BK124" s="227">
        <f>ROUND(I124*H124,2)</f>
        <v>0</v>
      </c>
      <c r="BL124" s="23" t="s">
        <v>163</v>
      </c>
      <c r="BM124" s="23" t="s">
        <v>207</v>
      </c>
    </row>
    <row r="125" s="1" customFormat="1" ht="25.5" customHeight="1">
      <c r="B125" s="45"/>
      <c r="C125" s="216" t="s">
        <v>208</v>
      </c>
      <c r="D125" s="216" t="s">
        <v>121</v>
      </c>
      <c r="E125" s="217" t="s">
        <v>209</v>
      </c>
      <c r="F125" s="218" t="s">
        <v>210</v>
      </c>
      <c r="G125" s="219" t="s">
        <v>162</v>
      </c>
      <c r="H125" s="220">
        <v>69</v>
      </c>
      <c r="I125" s="221"/>
      <c r="J125" s="222">
        <f>ROUND(I125*H125,2)</f>
        <v>0</v>
      </c>
      <c r="K125" s="218" t="s">
        <v>136</v>
      </c>
      <c r="L125" s="71"/>
      <c r="M125" s="223" t="s">
        <v>21</v>
      </c>
      <c r="N125" s="224" t="s">
        <v>42</v>
      </c>
      <c r="O125" s="4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3" t="s">
        <v>163</v>
      </c>
      <c r="AT125" s="23" t="s">
        <v>121</v>
      </c>
      <c r="AU125" s="23" t="s">
        <v>79</v>
      </c>
      <c r="AY125" s="23" t="s">
        <v>119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23" t="s">
        <v>77</v>
      </c>
      <c r="BK125" s="227">
        <f>ROUND(I125*H125,2)</f>
        <v>0</v>
      </c>
      <c r="BL125" s="23" t="s">
        <v>163</v>
      </c>
      <c r="BM125" s="23" t="s">
        <v>211</v>
      </c>
    </row>
    <row r="126" s="1" customFormat="1" ht="16.5" customHeight="1">
      <c r="B126" s="45"/>
      <c r="C126" s="251" t="s">
        <v>212</v>
      </c>
      <c r="D126" s="251" t="s">
        <v>170</v>
      </c>
      <c r="E126" s="252" t="s">
        <v>213</v>
      </c>
      <c r="F126" s="253" t="s">
        <v>214</v>
      </c>
      <c r="G126" s="254" t="s">
        <v>162</v>
      </c>
      <c r="H126" s="255">
        <v>69</v>
      </c>
      <c r="I126" s="256"/>
      <c r="J126" s="257">
        <f>ROUND(I126*H126,2)</f>
        <v>0</v>
      </c>
      <c r="K126" s="253" t="s">
        <v>21</v>
      </c>
      <c r="L126" s="258"/>
      <c r="M126" s="259" t="s">
        <v>21</v>
      </c>
      <c r="N126" s="260" t="s">
        <v>42</v>
      </c>
      <c r="O126" s="46"/>
      <c r="P126" s="225">
        <f>O126*H126</f>
        <v>0</v>
      </c>
      <c r="Q126" s="225">
        <v>0.00089999999999999998</v>
      </c>
      <c r="R126" s="225">
        <f>Q126*H126</f>
        <v>0.062099999999999995</v>
      </c>
      <c r="S126" s="225">
        <v>0</v>
      </c>
      <c r="T126" s="226">
        <f>S126*H126</f>
        <v>0</v>
      </c>
      <c r="AR126" s="23" t="s">
        <v>173</v>
      </c>
      <c r="AT126" s="23" t="s">
        <v>170</v>
      </c>
      <c r="AU126" s="23" t="s">
        <v>79</v>
      </c>
      <c r="AY126" s="23" t="s">
        <v>119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23" t="s">
        <v>77</v>
      </c>
      <c r="BK126" s="227">
        <f>ROUND(I126*H126,2)</f>
        <v>0</v>
      </c>
      <c r="BL126" s="23" t="s">
        <v>163</v>
      </c>
      <c r="BM126" s="23" t="s">
        <v>215</v>
      </c>
    </row>
    <row r="127" s="1" customFormat="1" ht="16.5" customHeight="1">
      <c r="B127" s="45"/>
      <c r="C127" s="216" t="s">
        <v>216</v>
      </c>
      <c r="D127" s="216" t="s">
        <v>121</v>
      </c>
      <c r="E127" s="217" t="s">
        <v>217</v>
      </c>
      <c r="F127" s="218" t="s">
        <v>218</v>
      </c>
      <c r="G127" s="219" t="s">
        <v>162</v>
      </c>
      <c r="H127" s="220">
        <v>199</v>
      </c>
      <c r="I127" s="221"/>
      <c r="J127" s="222">
        <f>ROUND(I127*H127,2)</f>
        <v>0</v>
      </c>
      <c r="K127" s="218" t="s">
        <v>21</v>
      </c>
      <c r="L127" s="71"/>
      <c r="M127" s="223" t="s">
        <v>21</v>
      </c>
      <c r="N127" s="224" t="s">
        <v>42</v>
      </c>
      <c r="O127" s="46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AR127" s="23" t="s">
        <v>163</v>
      </c>
      <c r="AT127" s="23" t="s">
        <v>121</v>
      </c>
      <c r="AU127" s="23" t="s">
        <v>79</v>
      </c>
      <c r="AY127" s="23" t="s">
        <v>119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23" t="s">
        <v>77</v>
      </c>
      <c r="BK127" s="227">
        <f>ROUND(I127*H127,2)</f>
        <v>0</v>
      </c>
      <c r="BL127" s="23" t="s">
        <v>163</v>
      </c>
      <c r="BM127" s="23" t="s">
        <v>219</v>
      </c>
    </row>
    <row r="128" s="1" customFormat="1" ht="16.5" customHeight="1">
      <c r="B128" s="45"/>
      <c r="C128" s="216" t="s">
        <v>220</v>
      </c>
      <c r="D128" s="216" t="s">
        <v>121</v>
      </c>
      <c r="E128" s="217" t="s">
        <v>221</v>
      </c>
      <c r="F128" s="218" t="s">
        <v>222</v>
      </c>
      <c r="G128" s="219" t="s">
        <v>223</v>
      </c>
      <c r="H128" s="220">
        <v>416</v>
      </c>
      <c r="I128" s="221"/>
      <c r="J128" s="222">
        <f>ROUND(I128*H128,2)</f>
        <v>0</v>
      </c>
      <c r="K128" s="218" t="s">
        <v>21</v>
      </c>
      <c r="L128" s="71"/>
      <c r="M128" s="223" t="s">
        <v>21</v>
      </c>
      <c r="N128" s="224" t="s">
        <v>42</v>
      </c>
      <c r="O128" s="4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AR128" s="23" t="s">
        <v>163</v>
      </c>
      <c r="AT128" s="23" t="s">
        <v>121</v>
      </c>
      <c r="AU128" s="23" t="s">
        <v>79</v>
      </c>
      <c r="AY128" s="23" t="s">
        <v>119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23" t="s">
        <v>77</v>
      </c>
      <c r="BK128" s="227">
        <f>ROUND(I128*H128,2)</f>
        <v>0</v>
      </c>
      <c r="BL128" s="23" t="s">
        <v>163</v>
      </c>
      <c r="BM128" s="23" t="s">
        <v>224</v>
      </c>
    </row>
    <row r="129" s="13" customFormat="1">
      <c r="B129" s="261"/>
      <c r="C129" s="262"/>
      <c r="D129" s="230" t="s">
        <v>127</v>
      </c>
      <c r="E129" s="263" t="s">
        <v>21</v>
      </c>
      <c r="F129" s="264" t="s">
        <v>225</v>
      </c>
      <c r="G129" s="262"/>
      <c r="H129" s="263" t="s">
        <v>21</v>
      </c>
      <c r="I129" s="265"/>
      <c r="J129" s="262"/>
      <c r="K129" s="262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127</v>
      </c>
      <c r="AU129" s="270" t="s">
        <v>79</v>
      </c>
      <c r="AV129" s="13" t="s">
        <v>77</v>
      </c>
      <c r="AW129" s="13" t="s">
        <v>35</v>
      </c>
      <c r="AX129" s="13" t="s">
        <v>71</v>
      </c>
      <c r="AY129" s="270" t="s">
        <v>119</v>
      </c>
    </row>
    <row r="130" s="11" customFormat="1">
      <c r="B130" s="228"/>
      <c r="C130" s="229"/>
      <c r="D130" s="230" t="s">
        <v>127</v>
      </c>
      <c r="E130" s="231" t="s">
        <v>21</v>
      </c>
      <c r="F130" s="232" t="s">
        <v>226</v>
      </c>
      <c r="G130" s="229"/>
      <c r="H130" s="233">
        <v>398</v>
      </c>
      <c r="I130" s="234"/>
      <c r="J130" s="229"/>
      <c r="K130" s="229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127</v>
      </c>
      <c r="AU130" s="239" t="s">
        <v>79</v>
      </c>
      <c r="AV130" s="11" t="s">
        <v>79</v>
      </c>
      <c r="AW130" s="11" t="s">
        <v>35</v>
      </c>
      <c r="AX130" s="11" t="s">
        <v>71</v>
      </c>
      <c r="AY130" s="239" t="s">
        <v>119</v>
      </c>
    </row>
    <row r="131" s="13" customFormat="1">
      <c r="B131" s="261"/>
      <c r="C131" s="262"/>
      <c r="D131" s="230" t="s">
        <v>127</v>
      </c>
      <c r="E131" s="263" t="s">
        <v>21</v>
      </c>
      <c r="F131" s="264" t="s">
        <v>227</v>
      </c>
      <c r="G131" s="262"/>
      <c r="H131" s="263" t="s">
        <v>21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127</v>
      </c>
      <c r="AU131" s="270" t="s">
        <v>79</v>
      </c>
      <c r="AV131" s="13" t="s">
        <v>77</v>
      </c>
      <c r="AW131" s="13" t="s">
        <v>35</v>
      </c>
      <c r="AX131" s="13" t="s">
        <v>71</v>
      </c>
      <c r="AY131" s="270" t="s">
        <v>119</v>
      </c>
    </row>
    <row r="132" s="11" customFormat="1">
      <c r="B132" s="228"/>
      <c r="C132" s="229"/>
      <c r="D132" s="230" t="s">
        <v>127</v>
      </c>
      <c r="E132" s="231" t="s">
        <v>21</v>
      </c>
      <c r="F132" s="232" t="s">
        <v>228</v>
      </c>
      <c r="G132" s="229"/>
      <c r="H132" s="233">
        <v>18</v>
      </c>
      <c r="I132" s="234"/>
      <c r="J132" s="229"/>
      <c r="K132" s="229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127</v>
      </c>
      <c r="AU132" s="239" t="s">
        <v>79</v>
      </c>
      <c r="AV132" s="11" t="s">
        <v>79</v>
      </c>
      <c r="AW132" s="11" t="s">
        <v>35</v>
      </c>
      <c r="AX132" s="11" t="s">
        <v>71</v>
      </c>
      <c r="AY132" s="239" t="s">
        <v>119</v>
      </c>
    </row>
    <row r="133" s="12" customFormat="1">
      <c r="B133" s="240"/>
      <c r="C133" s="241"/>
      <c r="D133" s="230" t="s">
        <v>127</v>
      </c>
      <c r="E133" s="242" t="s">
        <v>21</v>
      </c>
      <c r="F133" s="243" t="s">
        <v>129</v>
      </c>
      <c r="G133" s="241"/>
      <c r="H133" s="244">
        <v>416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AT133" s="250" t="s">
        <v>127</v>
      </c>
      <c r="AU133" s="250" t="s">
        <v>79</v>
      </c>
      <c r="AV133" s="12" t="s">
        <v>125</v>
      </c>
      <c r="AW133" s="12" t="s">
        <v>35</v>
      </c>
      <c r="AX133" s="12" t="s">
        <v>77</v>
      </c>
      <c r="AY133" s="250" t="s">
        <v>119</v>
      </c>
    </row>
    <row r="134" s="1" customFormat="1" ht="25.5" customHeight="1">
      <c r="B134" s="45"/>
      <c r="C134" s="216" t="s">
        <v>9</v>
      </c>
      <c r="D134" s="216" t="s">
        <v>121</v>
      </c>
      <c r="E134" s="217" t="s">
        <v>229</v>
      </c>
      <c r="F134" s="218" t="s">
        <v>230</v>
      </c>
      <c r="G134" s="219" t="s">
        <v>223</v>
      </c>
      <c r="H134" s="220">
        <v>16</v>
      </c>
      <c r="I134" s="221"/>
      <c r="J134" s="222">
        <f>ROUND(I134*H134,2)</f>
        <v>0</v>
      </c>
      <c r="K134" s="218" t="s">
        <v>21</v>
      </c>
      <c r="L134" s="71"/>
      <c r="M134" s="223" t="s">
        <v>21</v>
      </c>
      <c r="N134" s="224" t="s">
        <v>42</v>
      </c>
      <c r="O134" s="46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AR134" s="23" t="s">
        <v>163</v>
      </c>
      <c r="AT134" s="23" t="s">
        <v>121</v>
      </c>
      <c r="AU134" s="23" t="s">
        <v>79</v>
      </c>
      <c r="AY134" s="23" t="s">
        <v>119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23" t="s">
        <v>77</v>
      </c>
      <c r="BK134" s="227">
        <f>ROUND(I134*H134,2)</f>
        <v>0</v>
      </c>
      <c r="BL134" s="23" t="s">
        <v>163</v>
      </c>
      <c r="BM134" s="23" t="s">
        <v>231</v>
      </c>
    </row>
    <row r="135" s="1" customFormat="1" ht="16.5" customHeight="1">
      <c r="B135" s="45"/>
      <c r="C135" s="251" t="s">
        <v>232</v>
      </c>
      <c r="D135" s="251" t="s">
        <v>170</v>
      </c>
      <c r="E135" s="252" t="s">
        <v>233</v>
      </c>
      <c r="F135" s="253" t="s">
        <v>234</v>
      </c>
      <c r="G135" s="254" t="s">
        <v>235</v>
      </c>
      <c r="H135" s="255">
        <v>16</v>
      </c>
      <c r="I135" s="256"/>
      <c r="J135" s="257">
        <f>ROUND(I135*H135,2)</f>
        <v>0</v>
      </c>
      <c r="K135" s="253" t="s">
        <v>21</v>
      </c>
      <c r="L135" s="258"/>
      <c r="M135" s="259" t="s">
        <v>21</v>
      </c>
      <c r="N135" s="260" t="s">
        <v>42</v>
      </c>
      <c r="O135" s="46"/>
      <c r="P135" s="225">
        <f>O135*H135</f>
        <v>0</v>
      </c>
      <c r="Q135" s="225">
        <v>0.00018000000000000001</v>
      </c>
      <c r="R135" s="225">
        <f>Q135*H135</f>
        <v>0.0028800000000000002</v>
      </c>
      <c r="S135" s="225">
        <v>0</v>
      </c>
      <c r="T135" s="226">
        <f>S135*H135</f>
        <v>0</v>
      </c>
      <c r="AR135" s="23" t="s">
        <v>173</v>
      </c>
      <c r="AT135" s="23" t="s">
        <v>170</v>
      </c>
      <c r="AU135" s="23" t="s">
        <v>79</v>
      </c>
      <c r="AY135" s="23" t="s">
        <v>119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23" t="s">
        <v>77</v>
      </c>
      <c r="BK135" s="227">
        <f>ROUND(I135*H135,2)</f>
        <v>0</v>
      </c>
      <c r="BL135" s="23" t="s">
        <v>163</v>
      </c>
      <c r="BM135" s="23" t="s">
        <v>236</v>
      </c>
    </row>
    <row r="136" s="1" customFormat="1" ht="16.5" customHeight="1">
      <c r="B136" s="45"/>
      <c r="C136" s="216" t="s">
        <v>237</v>
      </c>
      <c r="D136" s="216" t="s">
        <v>121</v>
      </c>
      <c r="E136" s="217" t="s">
        <v>238</v>
      </c>
      <c r="F136" s="218" t="s">
        <v>239</v>
      </c>
      <c r="G136" s="219" t="s">
        <v>223</v>
      </c>
      <c r="H136" s="220">
        <v>278</v>
      </c>
      <c r="I136" s="221"/>
      <c r="J136" s="222">
        <f>ROUND(I136*H136,2)</f>
        <v>0</v>
      </c>
      <c r="K136" s="218" t="s">
        <v>21</v>
      </c>
      <c r="L136" s="71"/>
      <c r="M136" s="223" t="s">
        <v>21</v>
      </c>
      <c r="N136" s="224" t="s">
        <v>42</v>
      </c>
      <c r="O136" s="46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AR136" s="23" t="s">
        <v>163</v>
      </c>
      <c r="AT136" s="23" t="s">
        <v>121</v>
      </c>
      <c r="AU136" s="23" t="s">
        <v>79</v>
      </c>
      <c r="AY136" s="23" t="s">
        <v>119</v>
      </c>
      <c r="BE136" s="227">
        <f>IF(N136="základní",J136,0)</f>
        <v>0</v>
      </c>
      <c r="BF136" s="227">
        <f>IF(N136="snížená",J136,0)</f>
        <v>0</v>
      </c>
      <c r="BG136" s="227">
        <f>IF(N136="zákl. přenesená",J136,0)</f>
        <v>0</v>
      </c>
      <c r="BH136" s="227">
        <f>IF(N136="sníž. přenesená",J136,0)</f>
        <v>0</v>
      </c>
      <c r="BI136" s="227">
        <f>IF(N136="nulová",J136,0)</f>
        <v>0</v>
      </c>
      <c r="BJ136" s="23" t="s">
        <v>77</v>
      </c>
      <c r="BK136" s="227">
        <f>ROUND(I136*H136,2)</f>
        <v>0</v>
      </c>
      <c r="BL136" s="23" t="s">
        <v>163</v>
      </c>
      <c r="BM136" s="23" t="s">
        <v>240</v>
      </c>
    </row>
    <row r="137" s="11" customFormat="1">
      <c r="B137" s="228"/>
      <c r="C137" s="229"/>
      <c r="D137" s="230" t="s">
        <v>127</v>
      </c>
      <c r="E137" s="231" t="s">
        <v>21</v>
      </c>
      <c r="F137" s="232" t="s">
        <v>241</v>
      </c>
      <c r="G137" s="229"/>
      <c r="H137" s="233">
        <v>216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127</v>
      </c>
      <c r="AU137" s="239" t="s">
        <v>79</v>
      </c>
      <c r="AV137" s="11" t="s">
        <v>79</v>
      </c>
      <c r="AW137" s="11" t="s">
        <v>35</v>
      </c>
      <c r="AX137" s="11" t="s">
        <v>71</v>
      </c>
      <c r="AY137" s="239" t="s">
        <v>119</v>
      </c>
    </row>
    <row r="138" s="11" customFormat="1">
      <c r="B138" s="228"/>
      <c r="C138" s="229"/>
      <c r="D138" s="230" t="s">
        <v>127</v>
      </c>
      <c r="E138" s="231" t="s">
        <v>21</v>
      </c>
      <c r="F138" s="232" t="s">
        <v>242</v>
      </c>
      <c r="G138" s="229"/>
      <c r="H138" s="233">
        <v>44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127</v>
      </c>
      <c r="AU138" s="239" t="s">
        <v>79</v>
      </c>
      <c r="AV138" s="11" t="s">
        <v>79</v>
      </c>
      <c r="AW138" s="11" t="s">
        <v>35</v>
      </c>
      <c r="AX138" s="11" t="s">
        <v>71</v>
      </c>
      <c r="AY138" s="239" t="s">
        <v>119</v>
      </c>
    </row>
    <row r="139" s="11" customFormat="1">
      <c r="B139" s="228"/>
      <c r="C139" s="229"/>
      <c r="D139" s="230" t="s">
        <v>127</v>
      </c>
      <c r="E139" s="231" t="s">
        <v>21</v>
      </c>
      <c r="F139" s="232" t="s">
        <v>228</v>
      </c>
      <c r="G139" s="229"/>
      <c r="H139" s="233">
        <v>18</v>
      </c>
      <c r="I139" s="234"/>
      <c r="J139" s="229"/>
      <c r="K139" s="229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127</v>
      </c>
      <c r="AU139" s="239" t="s">
        <v>79</v>
      </c>
      <c r="AV139" s="11" t="s">
        <v>79</v>
      </c>
      <c r="AW139" s="11" t="s">
        <v>35</v>
      </c>
      <c r="AX139" s="11" t="s">
        <v>71</v>
      </c>
      <c r="AY139" s="239" t="s">
        <v>119</v>
      </c>
    </row>
    <row r="140" s="12" customFormat="1">
      <c r="B140" s="240"/>
      <c r="C140" s="241"/>
      <c r="D140" s="230" t="s">
        <v>127</v>
      </c>
      <c r="E140" s="242" t="s">
        <v>21</v>
      </c>
      <c r="F140" s="243" t="s">
        <v>129</v>
      </c>
      <c r="G140" s="241"/>
      <c r="H140" s="244">
        <v>278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AT140" s="250" t="s">
        <v>127</v>
      </c>
      <c r="AU140" s="250" t="s">
        <v>79</v>
      </c>
      <c r="AV140" s="12" t="s">
        <v>125</v>
      </c>
      <c r="AW140" s="12" t="s">
        <v>35</v>
      </c>
      <c r="AX140" s="12" t="s">
        <v>77</v>
      </c>
      <c r="AY140" s="250" t="s">
        <v>119</v>
      </c>
    </row>
    <row r="141" s="1" customFormat="1" ht="16.5" customHeight="1">
      <c r="B141" s="45"/>
      <c r="C141" s="251" t="s">
        <v>243</v>
      </c>
      <c r="D141" s="251" t="s">
        <v>170</v>
      </c>
      <c r="E141" s="252" t="s">
        <v>244</v>
      </c>
      <c r="F141" s="253" t="s">
        <v>245</v>
      </c>
      <c r="G141" s="254" t="s">
        <v>223</v>
      </c>
      <c r="H141" s="255">
        <v>278</v>
      </c>
      <c r="I141" s="256"/>
      <c r="J141" s="257">
        <f>ROUND(I141*H141,2)</f>
        <v>0</v>
      </c>
      <c r="K141" s="253" t="s">
        <v>21</v>
      </c>
      <c r="L141" s="258"/>
      <c r="M141" s="259" t="s">
        <v>21</v>
      </c>
      <c r="N141" s="260" t="s">
        <v>42</v>
      </c>
      <c r="O141" s="46"/>
      <c r="P141" s="225">
        <f>O141*H141</f>
        <v>0</v>
      </c>
      <c r="Q141" s="225">
        <v>0</v>
      </c>
      <c r="R141" s="225">
        <f>Q141*H141</f>
        <v>0</v>
      </c>
      <c r="S141" s="225">
        <v>0</v>
      </c>
      <c r="T141" s="226">
        <f>S141*H141</f>
        <v>0</v>
      </c>
      <c r="AR141" s="23" t="s">
        <v>173</v>
      </c>
      <c r="AT141" s="23" t="s">
        <v>170</v>
      </c>
      <c r="AU141" s="23" t="s">
        <v>79</v>
      </c>
      <c r="AY141" s="23" t="s">
        <v>119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23" t="s">
        <v>77</v>
      </c>
      <c r="BK141" s="227">
        <f>ROUND(I141*H141,2)</f>
        <v>0</v>
      </c>
      <c r="BL141" s="23" t="s">
        <v>163</v>
      </c>
      <c r="BM141" s="23" t="s">
        <v>246</v>
      </c>
    </row>
    <row r="142" s="11" customFormat="1">
      <c r="B142" s="228"/>
      <c r="C142" s="229"/>
      <c r="D142" s="230" t="s">
        <v>127</v>
      </c>
      <c r="E142" s="231" t="s">
        <v>21</v>
      </c>
      <c r="F142" s="232" t="s">
        <v>242</v>
      </c>
      <c r="G142" s="229"/>
      <c r="H142" s="233">
        <v>44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127</v>
      </c>
      <c r="AU142" s="239" t="s">
        <v>79</v>
      </c>
      <c r="AV142" s="11" t="s">
        <v>79</v>
      </c>
      <c r="AW142" s="11" t="s">
        <v>35</v>
      </c>
      <c r="AX142" s="11" t="s">
        <v>71</v>
      </c>
      <c r="AY142" s="239" t="s">
        <v>119</v>
      </c>
    </row>
    <row r="143" s="11" customFormat="1">
      <c r="B143" s="228"/>
      <c r="C143" s="229"/>
      <c r="D143" s="230" t="s">
        <v>127</v>
      </c>
      <c r="E143" s="231" t="s">
        <v>21</v>
      </c>
      <c r="F143" s="232" t="s">
        <v>241</v>
      </c>
      <c r="G143" s="229"/>
      <c r="H143" s="233">
        <v>216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127</v>
      </c>
      <c r="AU143" s="239" t="s">
        <v>79</v>
      </c>
      <c r="AV143" s="11" t="s">
        <v>79</v>
      </c>
      <c r="AW143" s="11" t="s">
        <v>35</v>
      </c>
      <c r="AX143" s="11" t="s">
        <v>71</v>
      </c>
      <c r="AY143" s="239" t="s">
        <v>119</v>
      </c>
    </row>
    <row r="144" s="11" customFormat="1">
      <c r="B144" s="228"/>
      <c r="C144" s="229"/>
      <c r="D144" s="230" t="s">
        <v>127</v>
      </c>
      <c r="E144" s="231" t="s">
        <v>21</v>
      </c>
      <c r="F144" s="232" t="s">
        <v>228</v>
      </c>
      <c r="G144" s="229"/>
      <c r="H144" s="233">
        <v>18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127</v>
      </c>
      <c r="AU144" s="239" t="s">
        <v>79</v>
      </c>
      <c r="AV144" s="11" t="s">
        <v>79</v>
      </c>
      <c r="AW144" s="11" t="s">
        <v>35</v>
      </c>
      <c r="AX144" s="11" t="s">
        <v>71</v>
      </c>
      <c r="AY144" s="239" t="s">
        <v>119</v>
      </c>
    </row>
    <row r="145" s="12" customFormat="1">
      <c r="B145" s="240"/>
      <c r="C145" s="241"/>
      <c r="D145" s="230" t="s">
        <v>127</v>
      </c>
      <c r="E145" s="242" t="s">
        <v>21</v>
      </c>
      <c r="F145" s="243" t="s">
        <v>129</v>
      </c>
      <c r="G145" s="241"/>
      <c r="H145" s="244">
        <v>278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127</v>
      </c>
      <c r="AU145" s="250" t="s">
        <v>79</v>
      </c>
      <c r="AV145" s="12" t="s">
        <v>125</v>
      </c>
      <c r="AW145" s="12" t="s">
        <v>35</v>
      </c>
      <c r="AX145" s="12" t="s">
        <v>77</v>
      </c>
      <c r="AY145" s="250" t="s">
        <v>119</v>
      </c>
    </row>
    <row r="146" s="1" customFormat="1" ht="16.5" customHeight="1">
      <c r="B146" s="45"/>
      <c r="C146" s="216" t="s">
        <v>247</v>
      </c>
      <c r="D146" s="216" t="s">
        <v>121</v>
      </c>
      <c r="E146" s="217" t="s">
        <v>248</v>
      </c>
      <c r="F146" s="218" t="s">
        <v>249</v>
      </c>
      <c r="G146" s="219" t="s">
        <v>223</v>
      </c>
      <c r="H146" s="220">
        <v>198</v>
      </c>
      <c r="I146" s="221"/>
      <c r="J146" s="222">
        <f>ROUND(I146*H146,2)</f>
        <v>0</v>
      </c>
      <c r="K146" s="218" t="s">
        <v>21</v>
      </c>
      <c r="L146" s="71"/>
      <c r="M146" s="223" t="s">
        <v>21</v>
      </c>
      <c r="N146" s="224" t="s">
        <v>42</v>
      </c>
      <c r="O146" s="46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AR146" s="23" t="s">
        <v>163</v>
      </c>
      <c r="AT146" s="23" t="s">
        <v>121</v>
      </c>
      <c r="AU146" s="23" t="s">
        <v>79</v>
      </c>
      <c r="AY146" s="23" t="s">
        <v>119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23" t="s">
        <v>77</v>
      </c>
      <c r="BK146" s="227">
        <f>ROUND(I146*H146,2)</f>
        <v>0</v>
      </c>
      <c r="BL146" s="23" t="s">
        <v>163</v>
      </c>
      <c r="BM146" s="23" t="s">
        <v>250</v>
      </c>
    </row>
    <row r="147" s="1" customFormat="1" ht="16.5" customHeight="1">
      <c r="B147" s="45"/>
      <c r="C147" s="251" t="s">
        <v>251</v>
      </c>
      <c r="D147" s="251" t="s">
        <v>170</v>
      </c>
      <c r="E147" s="252" t="s">
        <v>252</v>
      </c>
      <c r="F147" s="253" t="s">
        <v>253</v>
      </c>
      <c r="G147" s="254" t="s">
        <v>223</v>
      </c>
      <c r="H147" s="255">
        <v>198</v>
      </c>
      <c r="I147" s="256"/>
      <c r="J147" s="257">
        <f>ROUND(I147*H147,2)</f>
        <v>0</v>
      </c>
      <c r="K147" s="253" t="s">
        <v>21</v>
      </c>
      <c r="L147" s="258"/>
      <c r="M147" s="259" t="s">
        <v>21</v>
      </c>
      <c r="N147" s="260" t="s">
        <v>42</v>
      </c>
      <c r="O147" s="46"/>
      <c r="P147" s="225">
        <f>O147*H147</f>
        <v>0</v>
      </c>
      <c r="Q147" s="225">
        <v>0.00012</v>
      </c>
      <c r="R147" s="225">
        <f>Q147*H147</f>
        <v>0.02376</v>
      </c>
      <c r="S147" s="225">
        <v>0</v>
      </c>
      <c r="T147" s="226">
        <f>S147*H147</f>
        <v>0</v>
      </c>
      <c r="AR147" s="23" t="s">
        <v>173</v>
      </c>
      <c r="AT147" s="23" t="s">
        <v>170</v>
      </c>
      <c r="AU147" s="23" t="s">
        <v>79</v>
      </c>
      <c r="AY147" s="23" t="s">
        <v>119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23" t="s">
        <v>77</v>
      </c>
      <c r="BK147" s="227">
        <f>ROUND(I147*H147,2)</f>
        <v>0</v>
      </c>
      <c r="BL147" s="23" t="s">
        <v>163</v>
      </c>
      <c r="BM147" s="23" t="s">
        <v>254</v>
      </c>
    </row>
    <row r="148" s="1" customFormat="1" ht="16.5" customHeight="1">
      <c r="B148" s="45"/>
      <c r="C148" s="216" t="s">
        <v>255</v>
      </c>
      <c r="D148" s="216" t="s">
        <v>121</v>
      </c>
      <c r="E148" s="217" t="s">
        <v>256</v>
      </c>
      <c r="F148" s="218" t="s">
        <v>257</v>
      </c>
      <c r="G148" s="219" t="s">
        <v>223</v>
      </c>
      <c r="H148" s="220">
        <v>1</v>
      </c>
      <c r="I148" s="221"/>
      <c r="J148" s="222">
        <f>ROUND(I148*H148,2)</f>
        <v>0</v>
      </c>
      <c r="K148" s="218" t="s">
        <v>21</v>
      </c>
      <c r="L148" s="71"/>
      <c r="M148" s="223" t="s">
        <v>21</v>
      </c>
      <c r="N148" s="224" t="s">
        <v>42</v>
      </c>
      <c r="O148" s="46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AR148" s="23" t="s">
        <v>163</v>
      </c>
      <c r="AT148" s="23" t="s">
        <v>121</v>
      </c>
      <c r="AU148" s="23" t="s">
        <v>79</v>
      </c>
      <c r="AY148" s="23" t="s">
        <v>119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23" t="s">
        <v>77</v>
      </c>
      <c r="BK148" s="227">
        <f>ROUND(I148*H148,2)</f>
        <v>0</v>
      </c>
      <c r="BL148" s="23" t="s">
        <v>163</v>
      </c>
      <c r="BM148" s="23" t="s">
        <v>258</v>
      </c>
    </row>
    <row r="149" s="1" customFormat="1" ht="16.5" customHeight="1">
      <c r="B149" s="45"/>
      <c r="C149" s="251" t="s">
        <v>259</v>
      </c>
      <c r="D149" s="251" t="s">
        <v>170</v>
      </c>
      <c r="E149" s="252" t="s">
        <v>260</v>
      </c>
      <c r="F149" s="253" t="s">
        <v>261</v>
      </c>
      <c r="G149" s="254" t="s">
        <v>223</v>
      </c>
      <c r="H149" s="255">
        <v>1</v>
      </c>
      <c r="I149" s="256"/>
      <c r="J149" s="257">
        <f>ROUND(I149*H149,2)</f>
        <v>0</v>
      </c>
      <c r="K149" s="253" t="s">
        <v>21</v>
      </c>
      <c r="L149" s="258"/>
      <c r="M149" s="259" t="s">
        <v>21</v>
      </c>
      <c r="N149" s="260" t="s">
        <v>42</v>
      </c>
      <c r="O149" s="46"/>
      <c r="P149" s="225">
        <f>O149*H149</f>
        <v>0</v>
      </c>
      <c r="Q149" s="225">
        <v>0.0080999999999999996</v>
      </c>
      <c r="R149" s="225">
        <f>Q149*H149</f>
        <v>0.0080999999999999996</v>
      </c>
      <c r="S149" s="225">
        <v>0</v>
      </c>
      <c r="T149" s="226">
        <f>S149*H149</f>
        <v>0</v>
      </c>
      <c r="AR149" s="23" t="s">
        <v>173</v>
      </c>
      <c r="AT149" s="23" t="s">
        <v>170</v>
      </c>
      <c r="AU149" s="23" t="s">
        <v>79</v>
      </c>
      <c r="AY149" s="23" t="s">
        <v>119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23" t="s">
        <v>77</v>
      </c>
      <c r="BK149" s="227">
        <f>ROUND(I149*H149,2)</f>
        <v>0</v>
      </c>
      <c r="BL149" s="23" t="s">
        <v>163</v>
      </c>
      <c r="BM149" s="23" t="s">
        <v>262</v>
      </c>
    </row>
    <row r="150" s="1" customFormat="1" ht="25.5" customHeight="1">
      <c r="B150" s="45"/>
      <c r="C150" s="216" t="s">
        <v>263</v>
      </c>
      <c r="D150" s="216" t="s">
        <v>121</v>
      </c>
      <c r="E150" s="217" t="s">
        <v>264</v>
      </c>
      <c r="F150" s="218" t="s">
        <v>265</v>
      </c>
      <c r="G150" s="219" t="s">
        <v>223</v>
      </c>
      <c r="H150" s="220">
        <v>3</v>
      </c>
      <c r="I150" s="221"/>
      <c r="J150" s="222">
        <f>ROUND(I150*H150,2)</f>
        <v>0</v>
      </c>
      <c r="K150" s="218" t="s">
        <v>136</v>
      </c>
      <c r="L150" s="71"/>
      <c r="M150" s="223" t="s">
        <v>21</v>
      </c>
      <c r="N150" s="224" t="s">
        <v>42</v>
      </c>
      <c r="O150" s="46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AR150" s="23" t="s">
        <v>163</v>
      </c>
      <c r="AT150" s="23" t="s">
        <v>121</v>
      </c>
      <c r="AU150" s="23" t="s">
        <v>79</v>
      </c>
      <c r="AY150" s="23" t="s">
        <v>119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23" t="s">
        <v>77</v>
      </c>
      <c r="BK150" s="227">
        <f>ROUND(I150*H150,2)</f>
        <v>0</v>
      </c>
      <c r="BL150" s="23" t="s">
        <v>163</v>
      </c>
      <c r="BM150" s="23" t="s">
        <v>266</v>
      </c>
    </row>
    <row r="151" s="1" customFormat="1" ht="16.5" customHeight="1">
      <c r="B151" s="45"/>
      <c r="C151" s="251" t="s">
        <v>267</v>
      </c>
      <c r="D151" s="251" t="s">
        <v>170</v>
      </c>
      <c r="E151" s="252" t="s">
        <v>268</v>
      </c>
      <c r="F151" s="253" t="s">
        <v>269</v>
      </c>
      <c r="G151" s="254" t="s">
        <v>223</v>
      </c>
      <c r="H151" s="255">
        <v>3</v>
      </c>
      <c r="I151" s="256"/>
      <c r="J151" s="257">
        <f>ROUND(I151*H151,2)</f>
        <v>0</v>
      </c>
      <c r="K151" s="253" t="s">
        <v>136</v>
      </c>
      <c r="L151" s="258"/>
      <c r="M151" s="259" t="s">
        <v>21</v>
      </c>
      <c r="N151" s="260" t="s">
        <v>42</v>
      </c>
      <c r="O151" s="46"/>
      <c r="P151" s="225">
        <f>O151*H151</f>
        <v>0</v>
      </c>
      <c r="Q151" s="225">
        <v>0.0080999999999999996</v>
      </c>
      <c r="R151" s="225">
        <f>Q151*H151</f>
        <v>0.024299999999999999</v>
      </c>
      <c r="S151" s="225">
        <v>0</v>
      </c>
      <c r="T151" s="226">
        <f>S151*H151</f>
        <v>0</v>
      </c>
      <c r="AR151" s="23" t="s">
        <v>173</v>
      </c>
      <c r="AT151" s="23" t="s">
        <v>170</v>
      </c>
      <c r="AU151" s="23" t="s">
        <v>79</v>
      </c>
      <c r="AY151" s="23" t="s">
        <v>119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23" t="s">
        <v>77</v>
      </c>
      <c r="BK151" s="227">
        <f>ROUND(I151*H151,2)</f>
        <v>0</v>
      </c>
      <c r="BL151" s="23" t="s">
        <v>163</v>
      </c>
      <c r="BM151" s="23" t="s">
        <v>270</v>
      </c>
    </row>
    <row r="152" s="1" customFormat="1" ht="16.5" customHeight="1">
      <c r="B152" s="45"/>
      <c r="C152" s="216" t="s">
        <v>271</v>
      </c>
      <c r="D152" s="216" t="s">
        <v>121</v>
      </c>
      <c r="E152" s="217" t="s">
        <v>272</v>
      </c>
      <c r="F152" s="218" t="s">
        <v>273</v>
      </c>
      <c r="G152" s="219" t="s">
        <v>223</v>
      </c>
      <c r="H152" s="220">
        <v>2</v>
      </c>
      <c r="I152" s="221"/>
      <c r="J152" s="222">
        <f>ROUND(I152*H152,2)</f>
        <v>0</v>
      </c>
      <c r="K152" s="218" t="s">
        <v>136</v>
      </c>
      <c r="L152" s="71"/>
      <c r="M152" s="223" t="s">
        <v>21</v>
      </c>
      <c r="N152" s="224" t="s">
        <v>42</v>
      </c>
      <c r="O152" s="46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AR152" s="23" t="s">
        <v>163</v>
      </c>
      <c r="AT152" s="23" t="s">
        <v>121</v>
      </c>
      <c r="AU152" s="23" t="s">
        <v>79</v>
      </c>
      <c r="AY152" s="23" t="s">
        <v>119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23" t="s">
        <v>77</v>
      </c>
      <c r="BK152" s="227">
        <f>ROUND(I152*H152,2)</f>
        <v>0</v>
      </c>
      <c r="BL152" s="23" t="s">
        <v>163</v>
      </c>
      <c r="BM152" s="23" t="s">
        <v>274</v>
      </c>
    </row>
    <row r="153" s="1" customFormat="1" ht="16.5" customHeight="1">
      <c r="B153" s="45"/>
      <c r="C153" s="251" t="s">
        <v>173</v>
      </c>
      <c r="D153" s="251" t="s">
        <v>170</v>
      </c>
      <c r="E153" s="252" t="s">
        <v>275</v>
      </c>
      <c r="F153" s="253" t="s">
        <v>276</v>
      </c>
      <c r="G153" s="254" t="s">
        <v>223</v>
      </c>
      <c r="H153" s="255">
        <v>2</v>
      </c>
      <c r="I153" s="256"/>
      <c r="J153" s="257">
        <f>ROUND(I153*H153,2)</f>
        <v>0</v>
      </c>
      <c r="K153" s="253" t="s">
        <v>136</v>
      </c>
      <c r="L153" s="258"/>
      <c r="M153" s="259" t="s">
        <v>21</v>
      </c>
      <c r="N153" s="260" t="s">
        <v>42</v>
      </c>
      <c r="O153" s="46"/>
      <c r="P153" s="225">
        <f>O153*H153</f>
        <v>0</v>
      </c>
      <c r="Q153" s="225">
        <v>0.00040000000000000002</v>
      </c>
      <c r="R153" s="225">
        <f>Q153*H153</f>
        <v>0.00080000000000000004</v>
      </c>
      <c r="S153" s="225">
        <v>0</v>
      </c>
      <c r="T153" s="226">
        <f>S153*H153</f>
        <v>0</v>
      </c>
      <c r="AR153" s="23" t="s">
        <v>173</v>
      </c>
      <c r="AT153" s="23" t="s">
        <v>170</v>
      </c>
      <c r="AU153" s="23" t="s">
        <v>79</v>
      </c>
      <c r="AY153" s="23" t="s">
        <v>119</v>
      </c>
      <c r="BE153" s="227">
        <f>IF(N153="základní",J153,0)</f>
        <v>0</v>
      </c>
      <c r="BF153" s="227">
        <f>IF(N153="snížená",J153,0)</f>
        <v>0</v>
      </c>
      <c r="BG153" s="227">
        <f>IF(N153="zákl. přenesená",J153,0)</f>
        <v>0</v>
      </c>
      <c r="BH153" s="227">
        <f>IF(N153="sníž. přenesená",J153,0)</f>
        <v>0</v>
      </c>
      <c r="BI153" s="227">
        <f>IF(N153="nulová",J153,0)</f>
        <v>0</v>
      </c>
      <c r="BJ153" s="23" t="s">
        <v>77</v>
      </c>
      <c r="BK153" s="227">
        <f>ROUND(I153*H153,2)</f>
        <v>0</v>
      </c>
      <c r="BL153" s="23" t="s">
        <v>163</v>
      </c>
      <c r="BM153" s="23" t="s">
        <v>277</v>
      </c>
    </row>
    <row r="154" s="1" customFormat="1" ht="16.5" customHeight="1">
      <c r="B154" s="45"/>
      <c r="C154" s="216" t="s">
        <v>278</v>
      </c>
      <c r="D154" s="216" t="s">
        <v>121</v>
      </c>
      <c r="E154" s="217" t="s">
        <v>279</v>
      </c>
      <c r="F154" s="218" t="s">
        <v>280</v>
      </c>
      <c r="G154" s="219" t="s">
        <v>223</v>
      </c>
      <c r="H154" s="220">
        <v>1</v>
      </c>
      <c r="I154" s="221"/>
      <c r="J154" s="222">
        <f>ROUND(I154*H154,2)</f>
        <v>0</v>
      </c>
      <c r="K154" s="218" t="s">
        <v>136</v>
      </c>
      <c r="L154" s="71"/>
      <c r="M154" s="223" t="s">
        <v>21</v>
      </c>
      <c r="N154" s="224" t="s">
        <v>42</v>
      </c>
      <c r="O154" s="46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AR154" s="23" t="s">
        <v>163</v>
      </c>
      <c r="AT154" s="23" t="s">
        <v>121</v>
      </c>
      <c r="AU154" s="23" t="s">
        <v>79</v>
      </c>
      <c r="AY154" s="23" t="s">
        <v>119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23" t="s">
        <v>77</v>
      </c>
      <c r="BK154" s="227">
        <f>ROUND(I154*H154,2)</f>
        <v>0</v>
      </c>
      <c r="BL154" s="23" t="s">
        <v>163</v>
      </c>
      <c r="BM154" s="23" t="s">
        <v>281</v>
      </c>
    </row>
    <row r="155" s="1" customFormat="1" ht="16.5" customHeight="1">
      <c r="B155" s="45"/>
      <c r="C155" s="251" t="s">
        <v>282</v>
      </c>
      <c r="D155" s="251" t="s">
        <v>170</v>
      </c>
      <c r="E155" s="252" t="s">
        <v>283</v>
      </c>
      <c r="F155" s="253" t="s">
        <v>284</v>
      </c>
      <c r="G155" s="254" t="s">
        <v>223</v>
      </c>
      <c r="H155" s="255">
        <v>1</v>
      </c>
      <c r="I155" s="256"/>
      <c r="J155" s="257">
        <f>ROUND(I155*H155,2)</f>
        <v>0</v>
      </c>
      <c r="K155" s="253" t="s">
        <v>136</v>
      </c>
      <c r="L155" s="258"/>
      <c r="M155" s="259" t="s">
        <v>21</v>
      </c>
      <c r="N155" s="260" t="s">
        <v>42</v>
      </c>
      <c r="O155" s="46"/>
      <c r="P155" s="225">
        <f>O155*H155</f>
        <v>0</v>
      </c>
      <c r="Q155" s="225">
        <v>0.00040000000000000002</v>
      </c>
      <c r="R155" s="225">
        <f>Q155*H155</f>
        <v>0.00040000000000000002</v>
      </c>
      <c r="S155" s="225">
        <v>0</v>
      </c>
      <c r="T155" s="226">
        <f>S155*H155</f>
        <v>0</v>
      </c>
      <c r="AR155" s="23" t="s">
        <v>173</v>
      </c>
      <c r="AT155" s="23" t="s">
        <v>170</v>
      </c>
      <c r="AU155" s="23" t="s">
        <v>79</v>
      </c>
      <c r="AY155" s="23" t="s">
        <v>119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23" t="s">
        <v>77</v>
      </c>
      <c r="BK155" s="227">
        <f>ROUND(I155*H155,2)</f>
        <v>0</v>
      </c>
      <c r="BL155" s="23" t="s">
        <v>163</v>
      </c>
      <c r="BM155" s="23" t="s">
        <v>285</v>
      </c>
    </row>
    <row r="156" s="1" customFormat="1" ht="16.5" customHeight="1">
      <c r="B156" s="45"/>
      <c r="C156" s="216" t="s">
        <v>286</v>
      </c>
      <c r="D156" s="216" t="s">
        <v>121</v>
      </c>
      <c r="E156" s="217" t="s">
        <v>287</v>
      </c>
      <c r="F156" s="218" t="s">
        <v>288</v>
      </c>
      <c r="G156" s="219" t="s">
        <v>223</v>
      </c>
      <c r="H156" s="220">
        <v>1</v>
      </c>
      <c r="I156" s="221"/>
      <c r="J156" s="222">
        <f>ROUND(I156*H156,2)</f>
        <v>0</v>
      </c>
      <c r="K156" s="218" t="s">
        <v>136</v>
      </c>
      <c r="L156" s="71"/>
      <c r="M156" s="223" t="s">
        <v>21</v>
      </c>
      <c r="N156" s="224" t="s">
        <v>42</v>
      </c>
      <c r="O156" s="46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AR156" s="23" t="s">
        <v>163</v>
      </c>
      <c r="AT156" s="23" t="s">
        <v>121</v>
      </c>
      <c r="AU156" s="23" t="s">
        <v>79</v>
      </c>
      <c r="AY156" s="23" t="s">
        <v>119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23" t="s">
        <v>77</v>
      </c>
      <c r="BK156" s="227">
        <f>ROUND(I156*H156,2)</f>
        <v>0</v>
      </c>
      <c r="BL156" s="23" t="s">
        <v>163</v>
      </c>
      <c r="BM156" s="23" t="s">
        <v>289</v>
      </c>
    </row>
    <row r="157" s="1" customFormat="1" ht="16.5" customHeight="1">
      <c r="B157" s="45"/>
      <c r="C157" s="251" t="s">
        <v>290</v>
      </c>
      <c r="D157" s="251" t="s">
        <v>170</v>
      </c>
      <c r="E157" s="252" t="s">
        <v>291</v>
      </c>
      <c r="F157" s="253" t="s">
        <v>292</v>
      </c>
      <c r="G157" s="254" t="s">
        <v>223</v>
      </c>
      <c r="H157" s="255">
        <v>1</v>
      </c>
      <c r="I157" s="256"/>
      <c r="J157" s="257">
        <f>ROUND(I157*H157,2)</f>
        <v>0</v>
      </c>
      <c r="K157" s="253" t="s">
        <v>136</v>
      </c>
      <c r="L157" s="258"/>
      <c r="M157" s="259" t="s">
        <v>21</v>
      </c>
      <c r="N157" s="260" t="s">
        <v>42</v>
      </c>
      <c r="O157" s="46"/>
      <c r="P157" s="225">
        <f>O157*H157</f>
        <v>0</v>
      </c>
      <c r="Q157" s="225">
        <v>0.00040000000000000002</v>
      </c>
      <c r="R157" s="225">
        <f>Q157*H157</f>
        <v>0.00040000000000000002</v>
      </c>
      <c r="S157" s="225">
        <v>0</v>
      </c>
      <c r="T157" s="226">
        <f>S157*H157</f>
        <v>0</v>
      </c>
      <c r="AR157" s="23" t="s">
        <v>173</v>
      </c>
      <c r="AT157" s="23" t="s">
        <v>170</v>
      </c>
      <c r="AU157" s="23" t="s">
        <v>79</v>
      </c>
      <c r="AY157" s="23" t="s">
        <v>119</v>
      </c>
      <c r="BE157" s="227">
        <f>IF(N157="základní",J157,0)</f>
        <v>0</v>
      </c>
      <c r="BF157" s="227">
        <f>IF(N157="snížená",J157,0)</f>
        <v>0</v>
      </c>
      <c r="BG157" s="227">
        <f>IF(N157="zákl. přenesená",J157,0)</f>
        <v>0</v>
      </c>
      <c r="BH157" s="227">
        <f>IF(N157="sníž. přenesená",J157,0)</f>
        <v>0</v>
      </c>
      <c r="BI157" s="227">
        <f>IF(N157="nulová",J157,0)</f>
        <v>0</v>
      </c>
      <c r="BJ157" s="23" t="s">
        <v>77</v>
      </c>
      <c r="BK157" s="227">
        <f>ROUND(I157*H157,2)</f>
        <v>0</v>
      </c>
      <c r="BL157" s="23" t="s">
        <v>163</v>
      </c>
      <c r="BM157" s="23" t="s">
        <v>293</v>
      </c>
    </row>
    <row r="158" s="1" customFormat="1" ht="16.5" customHeight="1">
      <c r="B158" s="45"/>
      <c r="C158" s="216" t="s">
        <v>294</v>
      </c>
      <c r="D158" s="216" t="s">
        <v>121</v>
      </c>
      <c r="E158" s="217" t="s">
        <v>295</v>
      </c>
      <c r="F158" s="218" t="s">
        <v>296</v>
      </c>
      <c r="G158" s="219" t="s">
        <v>223</v>
      </c>
      <c r="H158" s="220">
        <v>8</v>
      </c>
      <c r="I158" s="221"/>
      <c r="J158" s="222">
        <f>ROUND(I158*H158,2)</f>
        <v>0</v>
      </c>
      <c r="K158" s="218" t="s">
        <v>136</v>
      </c>
      <c r="L158" s="71"/>
      <c r="M158" s="223" t="s">
        <v>21</v>
      </c>
      <c r="N158" s="224" t="s">
        <v>42</v>
      </c>
      <c r="O158" s="46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AR158" s="23" t="s">
        <v>163</v>
      </c>
      <c r="AT158" s="23" t="s">
        <v>121</v>
      </c>
      <c r="AU158" s="23" t="s">
        <v>79</v>
      </c>
      <c r="AY158" s="23" t="s">
        <v>119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23" t="s">
        <v>77</v>
      </c>
      <c r="BK158" s="227">
        <f>ROUND(I158*H158,2)</f>
        <v>0</v>
      </c>
      <c r="BL158" s="23" t="s">
        <v>163</v>
      </c>
      <c r="BM158" s="23" t="s">
        <v>297</v>
      </c>
    </row>
    <row r="159" s="1" customFormat="1" ht="16.5" customHeight="1">
      <c r="B159" s="45"/>
      <c r="C159" s="251" t="s">
        <v>298</v>
      </c>
      <c r="D159" s="251" t="s">
        <v>170</v>
      </c>
      <c r="E159" s="252" t="s">
        <v>299</v>
      </c>
      <c r="F159" s="253" t="s">
        <v>300</v>
      </c>
      <c r="G159" s="254" t="s">
        <v>223</v>
      </c>
      <c r="H159" s="255">
        <v>4</v>
      </c>
      <c r="I159" s="256"/>
      <c r="J159" s="257">
        <f>ROUND(I159*H159,2)</f>
        <v>0</v>
      </c>
      <c r="K159" s="253" t="s">
        <v>136</v>
      </c>
      <c r="L159" s="258"/>
      <c r="M159" s="259" t="s">
        <v>21</v>
      </c>
      <c r="N159" s="260" t="s">
        <v>42</v>
      </c>
      <c r="O159" s="46"/>
      <c r="P159" s="225">
        <f>O159*H159</f>
        <v>0</v>
      </c>
      <c r="Q159" s="225">
        <v>0.0080000000000000002</v>
      </c>
      <c r="R159" s="225">
        <f>Q159*H159</f>
        <v>0.032000000000000001</v>
      </c>
      <c r="S159" s="225">
        <v>0</v>
      </c>
      <c r="T159" s="226">
        <f>S159*H159</f>
        <v>0</v>
      </c>
      <c r="AR159" s="23" t="s">
        <v>173</v>
      </c>
      <c r="AT159" s="23" t="s">
        <v>170</v>
      </c>
      <c r="AU159" s="23" t="s">
        <v>79</v>
      </c>
      <c r="AY159" s="23" t="s">
        <v>119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23" t="s">
        <v>77</v>
      </c>
      <c r="BK159" s="227">
        <f>ROUND(I159*H159,2)</f>
        <v>0</v>
      </c>
      <c r="BL159" s="23" t="s">
        <v>163</v>
      </c>
      <c r="BM159" s="23" t="s">
        <v>301</v>
      </c>
    </row>
    <row r="160" s="1" customFormat="1" ht="16.5" customHeight="1">
      <c r="B160" s="45"/>
      <c r="C160" s="251" t="s">
        <v>302</v>
      </c>
      <c r="D160" s="251" t="s">
        <v>170</v>
      </c>
      <c r="E160" s="252" t="s">
        <v>303</v>
      </c>
      <c r="F160" s="253" t="s">
        <v>304</v>
      </c>
      <c r="G160" s="254" t="s">
        <v>223</v>
      </c>
      <c r="H160" s="255">
        <v>3</v>
      </c>
      <c r="I160" s="256"/>
      <c r="J160" s="257">
        <f>ROUND(I160*H160,2)</f>
        <v>0</v>
      </c>
      <c r="K160" s="253" t="s">
        <v>21</v>
      </c>
      <c r="L160" s="258"/>
      <c r="M160" s="259" t="s">
        <v>21</v>
      </c>
      <c r="N160" s="260" t="s">
        <v>42</v>
      </c>
      <c r="O160" s="46"/>
      <c r="P160" s="225">
        <f>O160*H160</f>
        <v>0</v>
      </c>
      <c r="Q160" s="225">
        <v>0.024</v>
      </c>
      <c r="R160" s="225">
        <f>Q160*H160</f>
        <v>0.072000000000000008</v>
      </c>
      <c r="S160" s="225">
        <v>0</v>
      </c>
      <c r="T160" s="226">
        <f>S160*H160</f>
        <v>0</v>
      </c>
      <c r="AR160" s="23" t="s">
        <v>173</v>
      </c>
      <c r="AT160" s="23" t="s">
        <v>170</v>
      </c>
      <c r="AU160" s="23" t="s">
        <v>79</v>
      </c>
      <c r="AY160" s="23" t="s">
        <v>119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23" t="s">
        <v>77</v>
      </c>
      <c r="BK160" s="227">
        <f>ROUND(I160*H160,2)</f>
        <v>0</v>
      </c>
      <c r="BL160" s="23" t="s">
        <v>163</v>
      </c>
      <c r="BM160" s="23" t="s">
        <v>305</v>
      </c>
    </row>
    <row r="161" s="1" customFormat="1" ht="16.5" customHeight="1">
      <c r="B161" s="45"/>
      <c r="C161" s="251" t="s">
        <v>306</v>
      </c>
      <c r="D161" s="251" t="s">
        <v>170</v>
      </c>
      <c r="E161" s="252" t="s">
        <v>307</v>
      </c>
      <c r="F161" s="253" t="s">
        <v>308</v>
      </c>
      <c r="G161" s="254" t="s">
        <v>223</v>
      </c>
      <c r="H161" s="255">
        <v>1</v>
      </c>
      <c r="I161" s="256"/>
      <c r="J161" s="257">
        <f>ROUND(I161*H161,2)</f>
        <v>0</v>
      </c>
      <c r="K161" s="253" t="s">
        <v>21</v>
      </c>
      <c r="L161" s="258"/>
      <c r="M161" s="259" t="s">
        <v>21</v>
      </c>
      <c r="N161" s="260" t="s">
        <v>42</v>
      </c>
      <c r="O161" s="46"/>
      <c r="P161" s="225">
        <f>O161*H161</f>
        <v>0</v>
      </c>
      <c r="Q161" s="225">
        <v>0.024</v>
      </c>
      <c r="R161" s="225">
        <f>Q161*H161</f>
        <v>0.024</v>
      </c>
      <c r="S161" s="225">
        <v>0</v>
      </c>
      <c r="T161" s="226">
        <f>S161*H161</f>
        <v>0</v>
      </c>
      <c r="AR161" s="23" t="s">
        <v>173</v>
      </c>
      <c r="AT161" s="23" t="s">
        <v>170</v>
      </c>
      <c r="AU161" s="23" t="s">
        <v>79</v>
      </c>
      <c r="AY161" s="23" t="s">
        <v>119</v>
      </c>
      <c r="BE161" s="227">
        <f>IF(N161="základní",J161,0)</f>
        <v>0</v>
      </c>
      <c r="BF161" s="227">
        <f>IF(N161="snížená",J161,0)</f>
        <v>0</v>
      </c>
      <c r="BG161" s="227">
        <f>IF(N161="zákl. přenesená",J161,0)</f>
        <v>0</v>
      </c>
      <c r="BH161" s="227">
        <f>IF(N161="sníž. přenesená",J161,0)</f>
        <v>0</v>
      </c>
      <c r="BI161" s="227">
        <f>IF(N161="nulová",J161,0)</f>
        <v>0</v>
      </c>
      <c r="BJ161" s="23" t="s">
        <v>77</v>
      </c>
      <c r="BK161" s="227">
        <f>ROUND(I161*H161,2)</f>
        <v>0</v>
      </c>
      <c r="BL161" s="23" t="s">
        <v>163</v>
      </c>
      <c r="BM161" s="23" t="s">
        <v>309</v>
      </c>
    </row>
    <row r="162" s="1" customFormat="1" ht="16.5" customHeight="1">
      <c r="B162" s="45"/>
      <c r="C162" s="216" t="s">
        <v>310</v>
      </c>
      <c r="D162" s="216" t="s">
        <v>121</v>
      </c>
      <c r="E162" s="217" t="s">
        <v>311</v>
      </c>
      <c r="F162" s="218" t="s">
        <v>312</v>
      </c>
      <c r="G162" s="219" t="s">
        <v>223</v>
      </c>
      <c r="H162" s="220">
        <v>4</v>
      </c>
      <c r="I162" s="221"/>
      <c r="J162" s="222">
        <f>ROUND(I162*H162,2)</f>
        <v>0</v>
      </c>
      <c r="K162" s="218" t="s">
        <v>21</v>
      </c>
      <c r="L162" s="71"/>
      <c r="M162" s="223" t="s">
        <v>21</v>
      </c>
      <c r="N162" s="224" t="s">
        <v>42</v>
      </c>
      <c r="O162" s="4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AR162" s="23" t="s">
        <v>163</v>
      </c>
      <c r="AT162" s="23" t="s">
        <v>121</v>
      </c>
      <c r="AU162" s="23" t="s">
        <v>79</v>
      </c>
      <c r="AY162" s="23" t="s">
        <v>119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23" t="s">
        <v>77</v>
      </c>
      <c r="BK162" s="227">
        <f>ROUND(I162*H162,2)</f>
        <v>0</v>
      </c>
      <c r="BL162" s="23" t="s">
        <v>163</v>
      </c>
      <c r="BM162" s="23" t="s">
        <v>313</v>
      </c>
    </row>
    <row r="163" s="1" customFormat="1" ht="16.5" customHeight="1">
      <c r="B163" s="45"/>
      <c r="C163" s="216" t="s">
        <v>314</v>
      </c>
      <c r="D163" s="216" t="s">
        <v>121</v>
      </c>
      <c r="E163" s="217" t="s">
        <v>315</v>
      </c>
      <c r="F163" s="218" t="s">
        <v>316</v>
      </c>
      <c r="G163" s="219" t="s">
        <v>223</v>
      </c>
      <c r="H163" s="220">
        <v>199</v>
      </c>
      <c r="I163" s="221"/>
      <c r="J163" s="222">
        <f>ROUND(I163*H163,2)</f>
        <v>0</v>
      </c>
      <c r="K163" s="218" t="s">
        <v>21</v>
      </c>
      <c r="L163" s="71"/>
      <c r="M163" s="223" t="s">
        <v>21</v>
      </c>
      <c r="N163" s="224" t="s">
        <v>42</v>
      </c>
      <c r="O163" s="46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AR163" s="23" t="s">
        <v>163</v>
      </c>
      <c r="AT163" s="23" t="s">
        <v>121</v>
      </c>
      <c r="AU163" s="23" t="s">
        <v>79</v>
      </c>
      <c r="AY163" s="23" t="s">
        <v>119</v>
      </c>
      <c r="BE163" s="227">
        <f>IF(N163="základní",J163,0)</f>
        <v>0</v>
      </c>
      <c r="BF163" s="227">
        <f>IF(N163="snížená",J163,0)</f>
        <v>0</v>
      </c>
      <c r="BG163" s="227">
        <f>IF(N163="zákl. přenesená",J163,0)</f>
        <v>0</v>
      </c>
      <c r="BH163" s="227">
        <f>IF(N163="sníž. přenesená",J163,0)</f>
        <v>0</v>
      </c>
      <c r="BI163" s="227">
        <f>IF(N163="nulová",J163,0)</f>
        <v>0</v>
      </c>
      <c r="BJ163" s="23" t="s">
        <v>77</v>
      </c>
      <c r="BK163" s="227">
        <f>ROUND(I163*H163,2)</f>
        <v>0</v>
      </c>
      <c r="BL163" s="23" t="s">
        <v>163</v>
      </c>
      <c r="BM163" s="23" t="s">
        <v>317</v>
      </c>
    </row>
    <row r="164" s="1" customFormat="1" ht="16.5" customHeight="1">
      <c r="B164" s="45"/>
      <c r="C164" s="251" t="s">
        <v>318</v>
      </c>
      <c r="D164" s="251" t="s">
        <v>170</v>
      </c>
      <c r="E164" s="252" t="s">
        <v>319</v>
      </c>
      <c r="F164" s="253" t="s">
        <v>320</v>
      </c>
      <c r="G164" s="254" t="s">
        <v>223</v>
      </c>
      <c r="H164" s="255">
        <v>54</v>
      </c>
      <c r="I164" s="256"/>
      <c r="J164" s="257">
        <f>ROUND(I164*H164,2)</f>
        <v>0</v>
      </c>
      <c r="K164" s="253" t="s">
        <v>21</v>
      </c>
      <c r="L164" s="258"/>
      <c r="M164" s="259" t="s">
        <v>21</v>
      </c>
      <c r="N164" s="260" t="s">
        <v>42</v>
      </c>
      <c r="O164" s="46"/>
      <c r="P164" s="225">
        <f>O164*H164</f>
        <v>0</v>
      </c>
      <c r="Q164" s="225">
        <v>0.0074999999999999997</v>
      </c>
      <c r="R164" s="225">
        <f>Q164*H164</f>
        <v>0.40499999999999997</v>
      </c>
      <c r="S164" s="225">
        <v>0</v>
      </c>
      <c r="T164" s="226">
        <f>S164*H164</f>
        <v>0</v>
      </c>
      <c r="AR164" s="23" t="s">
        <v>173</v>
      </c>
      <c r="AT164" s="23" t="s">
        <v>170</v>
      </c>
      <c r="AU164" s="23" t="s">
        <v>79</v>
      </c>
      <c r="AY164" s="23" t="s">
        <v>119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23" t="s">
        <v>77</v>
      </c>
      <c r="BK164" s="227">
        <f>ROUND(I164*H164,2)</f>
        <v>0</v>
      </c>
      <c r="BL164" s="23" t="s">
        <v>163</v>
      </c>
      <c r="BM164" s="23" t="s">
        <v>321</v>
      </c>
    </row>
    <row r="165" s="1" customFormat="1" ht="16.5" customHeight="1">
      <c r="B165" s="45"/>
      <c r="C165" s="251" t="s">
        <v>322</v>
      </c>
      <c r="D165" s="251" t="s">
        <v>170</v>
      </c>
      <c r="E165" s="252" t="s">
        <v>323</v>
      </c>
      <c r="F165" s="253" t="s">
        <v>324</v>
      </c>
      <c r="G165" s="254" t="s">
        <v>223</v>
      </c>
      <c r="H165" s="255">
        <v>49</v>
      </c>
      <c r="I165" s="256"/>
      <c r="J165" s="257">
        <f>ROUND(I165*H165,2)</f>
        <v>0</v>
      </c>
      <c r="K165" s="253" t="s">
        <v>21</v>
      </c>
      <c r="L165" s="258"/>
      <c r="M165" s="259" t="s">
        <v>21</v>
      </c>
      <c r="N165" s="260" t="s">
        <v>42</v>
      </c>
      <c r="O165" s="46"/>
      <c r="P165" s="225">
        <f>O165*H165</f>
        <v>0</v>
      </c>
      <c r="Q165" s="225">
        <v>0.0074999999999999997</v>
      </c>
      <c r="R165" s="225">
        <f>Q165*H165</f>
        <v>0.36749999999999999</v>
      </c>
      <c r="S165" s="225">
        <v>0</v>
      </c>
      <c r="T165" s="226">
        <f>S165*H165</f>
        <v>0</v>
      </c>
      <c r="AR165" s="23" t="s">
        <v>173</v>
      </c>
      <c r="AT165" s="23" t="s">
        <v>170</v>
      </c>
      <c r="AU165" s="23" t="s">
        <v>79</v>
      </c>
      <c r="AY165" s="23" t="s">
        <v>119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23" t="s">
        <v>77</v>
      </c>
      <c r="BK165" s="227">
        <f>ROUND(I165*H165,2)</f>
        <v>0</v>
      </c>
      <c r="BL165" s="23" t="s">
        <v>163</v>
      </c>
      <c r="BM165" s="23" t="s">
        <v>325</v>
      </c>
    </row>
    <row r="166" s="1" customFormat="1" ht="16.5" customHeight="1">
      <c r="B166" s="45"/>
      <c r="C166" s="251" t="s">
        <v>326</v>
      </c>
      <c r="D166" s="251" t="s">
        <v>170</v>
      </c>
      <c r="E166" s="252" t="s">
        <v>327</v>
      </c>
      <c r="F166" s="253" t="s">
        <v>328</v>
      </c>
      <c r="G166" s="254" t="s">
        <v>223</v>
      </c>
      <c r="H166" s="255">
        <v>92</v>
      </c>
      <c r="I166" s="256"/>
      <c r="J166" s="257">
        <f>ROUND(I166*H166,2)</f>
        <v>0</v>
      </c>
      <c r="K166" s="253" t="s">
        <v>21</v>
      </c>
      <c r="L166" s="258"/>
      <c r="M166" s="259" t="s">
        <v>21</v>
      </c>
      <c r="N166" s="260" t="s">
        <v>42</v>
      </c>
      <c r="O166" s="46"/>
      <c r="P166" s="225">
        <f>O166*H166</f>
        <v>0</v>
      </c>
      <c r="Q166" s="225">
        <v>0.0074999999999999997</v>
      </c>
      <c r="R166" s="225">
        <f>Q166*H166</f>
        <v>0.68999999999999995</v>
      </c>
      <c r="S166" s="225">
        <v>0</v>
      </c>
      <c r="T166" s="226">
        <f>S166*H166</f>
        <v>0</v>
      </c>
      <c r="AR166" s="23" t="s">
        <v>173</v>
      </c>
      <c r="AT166" s="23" t="s">
        <v>170</v>
      </c>
      <c r="AU166" s="23" t="s">
        <v>79</v>
      </c>
      <c r="AY166" s="23" t="s">
        <v>119</v>
      </c>
      <c r="BE166" s="227">
        <f>IF(N166="základní",J166,0)</f>
        <v>0</v>
      </c>
      <c r="BF166" s="227">
        <f>IF(N166="snížená",J166,0)</f>
        <v>0</v>
      </c>
      <c r="BG166" s="227">
        <f>IF(N166="zákl. přenesená",J166,0)</f>
        <v>0</v>
      </c>
      <c r="BH166" s="227">
        <f>IF(N166="sníž. přenesená",J166,0)</f>
        <v>0</v>
      </c>
      <c r="BI166" s="227">
        <f>IF(N166="nulová",J166,0)</f>
        <v>0</v>
      </c>
      <c r="BJ166" s="23" t="s">
        <v>77</v>
      </c>
      <c r="BK166" s="227">
        <f>ROUND(I166*H166,2)</f>
        <v>0</v>
      </c>
      <c r="BL166" s="23" t="s">
        <v>163</v>
      </c>
      <c r="BM166" s="23" t="s">
        <v>329</v>
      </c>
    </row>
    <row r="167" s="1" customFormat="1" ht="16.5" customHeight="1">
      <c r="B167" s="45"/>
      <c r="C167" s="251" t="s">
        <v>330</v>
      </c>
      <c r="D167" s="251" t="s">
        <v>170</v>
      </c>
      <c r="E167" s="252" t="s">
        <v>331</v>
      </c>
      <c r="F167" s="253" t="s">
        <v>332</v>
      </c>
      <c r="G167" s="254" t="s">
        <v>223</v>
      </c>
      <c r="H167" s="255">
        <v>4</v>
      </c>
      <c r="I167" s="256"/>
      <c r="J167" s="257">
        <f>ROUND(I167*H167,2)</f>
        <v>0</v>
      </c>
      <c r="K167" s="253" t="s">
        <v>21</v>
      </c>
      <c r="L167" s="258"/>
      <c r="M167" s="259" t="s">
        <v>21</v>
      </c>
      <c r="N167" s="260" t="s">
        <v>42</v>
      </c>
      <c r="O167" s="46"/>
      <c r="P167" s="225">
        <f>O167*H167</f>
        <v>0</v>
      </c>
      <c r="Q167" s="225">
        <v>0.0074999999999999997</v>
      </c>
      <c r="R167" s="225">
        <f>Q167*H167</f>
        <v>0.029999999999999999</v>
      </c>
      <c r="S167" s="225">
        <v>0</v>
      </c>
      <c r="T167" s="226">
        <f>S167*H167</f>
        <v>0</v>
      </c>
      <c r="AR167" s="23" t="s">
        <v>173</v>
      </c>
      <c r="AT167" s="23" t="s">
        <v>170</v>
      </c>
      <c r="AU167" s="23" t="s">
        <v>79</v>
      </c>
      <c r="AY167" s="23" t="s">
        <v>119</v>
      </c>
      <c r="BE167" s="227">
        <f>IF(N167="základní",J167,0)</f>
        <v>0</v>
      </c>
      <c r="BF167" s="227">
        <f>IF(N167="snížená",J167,0)</f>
        <v>0</v>
      </c>
      <c r="BG167" s="227">
        <f>IF(N167="zákl. přenesená",J167,0)</f>
        <v>0</v>
      </c>
      <c r="BH167" s="227">
        <f>IF(N167="sníž. přenesená",J167,0)</f>
        <v>0</v>
      </c>
      <c r="BI167" s="227">
        <f>IF(N167="nulová",J167,0)</f>
        <v>0</v>
      </c>
      <c r="BJ167" s="23" t="s">
        <v>77</v>
      </c>
      <c r="BK167" s="227">
        <f>ROUND(I167*H167,2)</f>
        <v>0</v>
      </c>
      <c r="BL167" s="23" t="s">
        <v>163</v>
      </c>
      <c r="BM167" s="23" t="s">
        <v>333</v>
      </c>
    </row>
    <row r="168" s="1" customFormat="1" ht="25.5" customHeight="1">
      <c r="B168" s="45"/>
      <c r="C168" s="216" t="s">
        <v>334</v>
      </c>
      <c r="D168" s="216" t="s">
        <v>121</v>
      </c>
      <c r="E168" s="217" t="s">
        <v>335</v>
      </c>
      <c r="F168" s="218" t="s">
        <v>336</v>
      </c>
      <c r="G168" s="219" t="s">
        <v>223</v>
      </c>
      <c r="H168" s="220">
        <v>125</v>
      </c>
      <c r="I168" s="221"/>
      <c r="J168" s="222">
        <f>ROUND(I168*H168,2)</f>
        <v>0</v>
      </c>
      <c r="K168" s="218" t="s">
        <v>136</v>
      </c>
      <c r="L168" s="71"/>
      <c r="M168" s="223" t="s">
        <v>21</v>
      </c>
      <c r="N168" s="224" t="s">
        <v>42</v>
      </c>
      <c r="O168" s="46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AR168" s="23" t="s">
        <v>163</v>
      </c>
      <c r="AT168" s="23" t="s">
        <v>121</v>
      </c>
      <c r="AU168" s="23" t="s">
        <v>79</v>
      </c>
      <c r="AY168" s="23" t="s">
        <v>119</v>
      </c>
      <c r="BE168" s="227">
        <f>IF(N168="základní",J168,0)</f>
        <v>0</v>
      </c>
      <c r="BF168" s="227">
        <f>IF(N168="snížená",J168,0)</f>
        <v>0</v>
      </c>
      <c r="BG168" s="227">
        <f>IF(N168="zákl. přenesená",J168,0)</f>
        <v>0</v>
      </c>
      <c r="BH168" s="227">
        <f>IF(N168="sníž. přenesená",J168,0)</f>
        <v>0</v>
      </c>
      <c r="BI168" s="227">
        <f>IF(N168="nulová",J168,0)</f>
        <v>0</v>
      </c>
      <c r="BJ168" s="23" t="s">
        <v>77</v>
      </c>
      <c r="BK168" s="227">
        <f>ROUND(I168*H168,2)</f>
        <v>0</v>
      </c>
      <c r="BL168" s="23" t="s">
        <v>163</v>
      </c>
      <c r="BM168" s="23" t="s">
        <v>337</v>
      </c>
    </row>
    <row r="169" s="1" customFormat="1" ht="25.5" customHeight="1">
      <c r="B169" s="45"/>
      <c r="C169" s="216" t="s">
        <v>338</v>
      </c>
      <c r="D169" s="216" t="s">
        <v>121</v>
      </c>
      <c r="E169" s="217" t="s">
        <v>339</v>
      </c>
      <c r="F169" s="218" t="s">
        <v>340</v>
      </c>
      <c r="G169" s="219" t="s">
        <v>223</v>
      </c>
      <c r="H169" s="220">
        <v>12</v>
      </c>
      <c r="I169" s="221"/>
      <c r="J169" s="222">
        <f>ROUND(I169*H169,2)</f>
        <v>0</v>
      </c>
      <c r="K169" s="218" t="s">
        <v>136</v>
      </c>
      <c r="L169" s="71"/>
      <c r="M169" s="223" t="s">
        <v>21</v>
      </c>
      <c r="N169" s="224" t="s">
        <v>42</v>
      </c>
      <c r="O169" s="46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AR169" s="23" t="s">
        <v>163</v>
      </c>
      <c r="AT169" s="23" t="s">
        <v>121</v>
      </c>
      <c r="AU169" s="23" t="s">
        <v>79</v>
      </c>
      <c r="AY169" s="23" t="s">
        <v>119</v>
      </c>
      <c r="BE169" s="227">
        <f>IF(N169="základní",J169,0)</f>
        <v>0</v>
      </c>
      <c r="BF169" s="227">
        <f>IF(N169="snížená",J169,0)</f>
        <v>0</v>
      </c>
      <c r="BG169" s="227">
        <f>IF(N169="zákl. přenesená",J169,0)</f>
        <v>0</v>
      </c>
      <c r="BH169" s="227">
        <f>IF(N169="sníž. přenesená",J169,0)</f>
        <v>0</v>
      </c>
      <c r="BI169" s="227">
        <f>IF(N169="nulová",J169,0)</f>
        <v>0</v>
      </c>
      <c r="BJ169" s="23" t="s">
        <v>77</v>
      </c>
      <c r="BK169" s="227">
        <f>ROUND(I169*H169,2)</f>
        <v>0</v>
      </c>
      <c r="BL169" s="23" t="s">
        <v>163</v>
      </c>
      <c r="BM169" s="23" t="s">
        <v>341</v>
      </c>
    </row>
    <row r="170" s="1" customFormat="1" ht="16.5" customHeight="1">
      <c r="B170" s="45"/>
      <c r="C170" s="251" t="s">
        <v>342</v>
      </c>
      <c r="D170" s="251" t="s">
        <v>170</v>
      </c>
      <c r="E170" s="252" t="s">
        <v>343</v>
      </c>
      <c r="F170" s="253" t="s">
        <v>344</v>
      </c>
      <c r="G170" s="254" t="s">
        <v>223</v>
      </c>
      <c r="H170" s="255">
        <v>12</v>
      </c>
      <c r="I170" s="256"/>
      <c r="J170" s="257">
        <f>ROUND(I170*H170,2)</f>
        <v>0</v>
      </c>
      <c r="K170" s="253" t="s">
        <v>21</v>
      </c>
      <c r="L170" s="258"/>
      <c r="M170" s="259" t="s">
        <v>21</v>
      </c>
      <c r="N170" s="260" t="s">
        <v>42</v>
      </c>
      <c r="O170" s="46"/>
      <c r="P170" s="225">
        <f>O170*H170</f>
        <v>0</v>
      </c>
      <c r="Q170" s="225">
        <v>0.00013999999999999999</v>
      </c>
      <c r="R170" s="225">
        <f>Q170*H170</f>
        <v>0.0016799999999999999</v>
      </c>
      <c r="S170" s="225">
        <v>0</v>
      </c>
      <c r="T170" s="226">
        <f>S170*H170</f>
        <v>0</v>
      </c>
      <c r="AR170" s="23" t="s">
        <v>173</v>
      </c>
      <c r="AT170" s="23" t="s">
        <v>170</v>
      </c>
      <c r="AU170" s="23" t="s">
        <v>79</v>
      </c>
      <c r="AY170" s="23" t="s">
        <v>119</v>
      </c>
      <c r="BE170" s="227">
        <f>IF(N170="základní",J170,0)</f>
        <v>0</v>
      </c>
      <c r="BF170" s="227">
        <f>IF(N170="snížená",J170,0)</f>
        <v>0</v>
      </c>
      <c r="BG170" s="227">
        <f>IF(N170="zákl. přenesená",J170,0)</f>
        <v>0</v>
      </c>
      <c r="BH170" s="227">
        <f>IF(N170="sníž. přenesená",J170,0)</f>
        <v>0</v>
      </c>
      <c r="BI170" s="227">
        <f>IF(N170="nulová",J170,0)</f>
        <v>0</v>
      </c>
      <c r="BJ170" s="23" t="s">
        <v>77</v>
      </c>
      <c r="BK170" s="227">
        <f>ROUND(I170*H170,2)</f>
        <v>0</v>
      </c>
      <c r="BL170" s="23" t="s">
        <v>163</v>
      </c>
      <c r="BM170" s="23" t="s">
        <v>345</v>
      </c>
    </row>
    <row r="171" s="1" customFormat="1" ht="16.5" customHeight="1">
      <c r="B171" s="45"/>
      <c r="C171" s="216" t="s">
        <v>346</v>
      </c>
      <c r="D171" s="216" t="s">
        <v>121</v>
      </c>
      <c r="E171" s="217" t="s">
        <v>347</v>
      </c>
      <c r="F171" s="218" t="s">
        <v>348</v>
      </c>
      <c r="G171" s="219" t="s">
        <v>223</v>
      </c>
      <c r="H171" s="220">
        <v>12</v>
      </c>
      <c r="I171" s="221"/>
      <c r="J171" s="222">
        <f>ROUND(I171*H171,2)</f>
        <v>0</v>
      </c>
      <c r="K171" s="218" t="s">
        <v>21</v>
      </c>
      <c r="L171" s="71"/>
      <c r="M171" s="223" t="s">
        <v>21</v>
      </c>
      <c r="N171" s="224" t="s">
        <v>42</v>
      </c>
      <c r="O171" s="46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AR171" s="23" t="s">
        <v>163</v>
      </c>
      <c r="AT171" s="23" t="s">
        <v>121</v>
      </c>
      <c r="AU171" s="23" t="s">
        <v>79</v>
      </c>
      <c r="AY171" s="23" t="s">
        <v>119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23" t="s">
        <v>77</v>
      </c>
      <c r="BK171" s="227">
        <f>ROUND(I171*H171,2)</f>
        <v>0</v>
      </c>
      <c r="BL171" s="23" t="s">
        <v>163</v>
      </c>
      <c r="BM171" s="23" t="s">
        <v>349</v>
      </c>
    </row>
    <row r="172" s="1" customFormat="1" ht="16.5" customHeight="1">
      <c r="B172" s="45"/>
      <c r="C172" s="251" t="s">
        <v>350</v>
      </c>
      <c r="D172" s="251" t="s">
        <v>170</v>
      </c>
      <c r="E172" s="252" t="s">
        <v>351</v>
      </c>
      <c r="F172" s="253" t="s">
        <v>352</v>
      </c>
      <c r="G172" s="254" t="s">
        <v>162</v>
      </c>
      <c r="H172" s="255">
        <v>24</v>
      </c>
      <c r="I172" s="256"/>
      <c r="J172" s="257">
        <f>ROUND(I172*H172,2)</f>
        <v>0</v>
      </c>
      <c r="K172" s="253" t="s">
        <v>136</v>
      </c>
      <c r="L172" s="258"/>
      <c r="M172" s="259" t="s">
        <v>21</v>
      </c>
      <c r="N172" s="260" t="s">
        <v>42</v>
      </c>
      <c r="O172" s="46"/>
      <c r="P172" s="225">
        <f>O172*H172</f>
        <v>0</v>
      </c>
      <c r="Q172" s="225">
        <v>6.9999999999999994E-05</v>
      </c>
      <c r="R172" s="225">
        <f>Q172*H172</f>
        <v>0.0016799999999999999</v>
      </c>
      <c r="S172" s="225">
        <v>0</v>
      </c>
      <c r="T172" s="226">
        <f>S172*H172</f>
        <v>0</v>
      </c>
      <c r="AR172" s="23" t="s">
        <v>353</v>
      </c>
      <c r="AT172" s="23" t="s">
        <v>170</v>
      </c>
      <c r="AU172" s="23" t="s">
        <v>79</v>
      </c>
      <c r="AY172" s="23" t="s">
        <v>119</v>
      </c>
      <c r="BE172" s="227">
        <f>IF(N172="základní",J172,0)</f>
        <v>0</v>
      </c>
      <c r="BF172" s="227">
        <f>IF(N172="snížená",J172,0)</f>
        <v>0</v>
      </c>
      <c r="BG172" s="227">
        <f>IF(N172="zákl. přenesená",J172,0)</f>
        <v>0</v>
      </c>
      <c r="BH172" s="227">
        <f>IF(N172="sníž. přenesená",J172,0)</f>
        <v>0</v>
      </c>
      <c r="BI172" s="227">
        <f>IF(N172="nulová",J172,0)</f>
        <v>0</v>
      </c>
      <c r="BJ172" s="23" t="s">
        <v>77</v>
      </c>
      <c r="BK172" s="227">
        <f>ROUND(I172*H172,2)</f>
        <v>0</v>
      </c>
      <c r="BL172" s="23" t="s">
        <v>353</v>
      </c>
      <c r="BM172" s="23" t="s">
        <v>354</v>
      </c>
    </row>
    <row r="173" s="1" customFormat="1" ht="16.5" customHeight="1">
      <c r="B173" s="45"/>
      <c r="C173" s="216" t="s">
        <v>355</v>
      </c>
      <c r="D173" s="216" t="s">
        <v>121</v>
      </c>
      <c r="E173" s="217" t="s">
        <v>356</v>
      </c>
      <c r="F173" s="218" t="s">
        <v>357</v>
      </c>
      <c r="G173" s="219" t="s">
        <v>223</v>
      </c>
      <c r="H173" s="220">
        <v>1</v>
      </c>
      <c r="I173" s="221"/>
      <c r="J173" s="222">
        <f>ROUND(I173*H173,2)</f>
        <v>0</v>
      </c>
      <c r="K173" s="218" t="s">
        <v>136</v>
      </c>
      <c r="L173" s="71"/>
      <c r="M173" s="223" t="s">
        <v>21</v>
      </c>
      <c r="N173" s="224" t="s">
        <v>42</v>
      </c>
      <c r="O173" s="46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AR173" s="23" t="s">
        <v>163</v>
      </c>
      <c r="AT173" s="23" t="s">
        <v>121</v>
      </c>
      <c r="AU173" s="23" t="s">
        <v>79</v>
      </c>
      <c r="AY173" s="23" t="s">
        <v>119</v>
      </c>
      <c r="BE173" s="227">
        <f>IF(N173="základní",J173,0)</f>
        <v>0</v>
      </c>
      <c r="BF173" s="227">
        <f>IF(N173="snížená",J173,0)</f>
        <v>0</v>
      </c>
      <c r="BG173" s="227">
        <f>IF(N173="zákl. přenesená",J173,0)</f>
        <v>0</v>
      </c>
      <c r="BH173" s="227">
        <f>IF(N173="sníž. přenesená",J173,0)</f>
        <v>0</v>
      </c>
      <c r="BI173" s="227">
        <f>IF(N173="nulová",J173,0)</f>
        <v>0</v>
      </c>
      <c r="BJ173" s="23" t="s">
        <v>77</v>
      </c>
      <c r="BK173" s="227">
        <f>ROUND(I173*H173,2)</f>
        <v>0</v>
      </c>
      <c r="BL173" s="23" t="s">
        <v>163</v>
      </c>
      <c r="BM173" s="23" t="s">
        <v>358</v>
      </c>
    </row>
    <row r="174" s="1" customFormat="1" ht="16.5" customHeight="1">
      <c r="B174" s="45"/>
      <c r="C174" s="216" t="s">
        <v>359</v>
      </c>
      <c r="D174" s="216" t="s">
        <v>121</v>
      </c>
      <c r="E174" s="217" t="s">
        <v>360</v>
      </c>
      <c r="F174" s="218" t="s">
        <v>361</v>
      </c>
      <c r="G174" s="219" t="s">
        <v>223</v>
      </c>
      <c r="H174" s="220">
        <v>3</v>
      </c>
      <c r="I174" s="221"/>
      <c r="J174" s="222">
        <f>ROUND(I174*H174,2)</f>
        <v>0</v>
      </c>
      <c r="K174" s="218" t="s">
        <v>136</v>
      </c>
      <c r="L174" s="71"/>
      <c r="M174" s="223" t="s">
        <v>21</v>
      </c>
      <c r="N174" s="224" t="s">
        <v>42</v>
      </c>
      <c r="O174" s="46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AR174" s="23" t="s">
        <v>163</v>
      </c>
      <c r="AT174" s="23" t="s">
        <v>121</v>
      </c>
      <c r="AU174" s="23" t="s">
        <v>79</v>
      </c>
      <c r="AY174" s="23" t="s">
        <v>119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23" t="s">
        <v>77</v>
      </c>
      <c r="BK174" s="227">
        <f>ROUND(I174*H174,2)</f>
        <v>0</v>
      </c>
      <c r="BL174" s="23" t="s">
        <v>163</v>
      </c>
      <c r="BM174" s="23" t="s">
        <v>362</v>
      </c>
    </row>
    <row r="175" s="1" customFormat="1" ht="25.5" customHeight="1">
      <c r="B175" s="45"/>
      <c r="C175" s="216" t="s">
        <v>363</v>
      </c>
      <c r="D175" s="216" t="s">
        <v>121</v>
      </c>
      <c r="E175" s="217" t="s">
        <v>364</v>
      </c>
      <c r="F175" s="218" t="s">
        <v>365</v>
      </c>
      <c r="G175" s="219" t="s">
        <v>223</v>
      </c>
      <c r="H175" s="220">
        <v>3</v>
      </c>
      <c r="I175" s="221"/>
      <c r="J175" s="222">
        <f>ROUND(I175*H175,2)</f>
        <v>0</v>
      </c>
      <c r="K175" s="218" t="s">
        <v>21</v>
      </c>
      <c r="L175" s="71"/>
      <c r="M175" s="223" t="s">
        <v>21</v>
      </c>
      <c r="N175" s="224" t="s">
        <v>42</v>
      </c>
      <c r="O175" s="46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AR175" s="23" t="s">
        <v>163</v>
      </c>
      <c r="AT175" s="23" t="s">
        <v>121</v>
      </c>
      <c r="AU175" s="23" t="s">
        <v>79</v>
      </c>
      <c r="AY175" s="23" t="s">
        <v>119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23" t="s">
        <v>77</v>
      </c>
      <c r="BK175" s="227">
        <f>ROUND(I175*H175,2)</f>
        <v>0</v>
      </c>
      <c r="BL175" s="23" t="s">
        <v>163</v>
      </c>
      <c r="BM175" s="23" t="s">
        <v>366</v>
      </c>
    </row>
    <row r="176" s="1" customFormat="1" ht="16.5" customHeight="1">
      <c r="B176" s="45"/>
      <c r="C176" s="216" t="s">
        <v>367</v>
      </c>
      <c r="D176" s="216" t="s">
        <v>121</v>
      </c>
      <c r="E176" s="217" t="s">
        <v>368</v>
      </c>
      <c r="F176" s="218" t="s">
        <v>369</v>
      </c>
      <c r="G176" s="219" t="s">
        <v>223</v>
      </c>
      <c r="H176" s="220">
        <v>1</v>
      </c>
      <c r="I176" s="221"/>
      <c r="J176" s="222">
        <f>ROUND(I176*H176,2)</f>
        <v>0</v>
      </c>
      <c r="K176" s="218" t="s">
        <v>21</v>
      </c>
      <c r="L176" s="71"/>
      <c r="M176" s="223" t="s">
        <v>21</v>
      </c>
      <c r="N176" s="224" t="s">
        <v>42</v>
      </c>
      <c r="O176" s="46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AR176" s="23" t="s">
        <v>163</v>
      </c>
      <c r="AT176" s="23" t="s">
        <v>121</v>
      </c>
      <c r="AU176" s="23" t="s">
        <v>79</v>
      </c>
      <c r="AY176" s="23" t="s">
        <v>119</v>
      </c>
      <c r="BE176" s="227">
        <f>IF(N176="základní",J176,0)</f>
        <v>0</v>
      </c>
      <c r="BF176" s="227">
        <f>IF(N176="snížená",J176,0)</f>
        <v>0</v>
      </c>
      <c r="BG176" s="227">
        <f>IF(N176="zákl. přenesená",J176,0)</f>
        <v>0</v>
      </c>
      <c r="BH176" s="227">
        <f>IF(N176="sníž. přenesená",J176,0)</f>
        <v>0</v>
      </c>
      <c r="BI176" s="227">
        <f>IF(N176="nulová",J176,0)</f>
        <v>0</v>
      </c>
      <c r="BJ176" s="23" t="s">
        <v>77</v>
      </c>
      <c r="BK176" s="227">
        <f>ROUND(I176*H176,2)</f>
        <v>0</v>
      </c>
      <c r="BL176" s="23" t="s">
        <v>163</v>
      </c>
      <c r="BM176" s="23" t="s">
        <v>370</v>
      </c>
    </row>
    <row r="177" s="1" customFormat="1" ht="16.5" customHeight="1">
      <c r="B177" s="45"/>
      <c r="C177" s="216" t="s">
        <v>371</v>
      </c>
      <c r="D177" s="216" t="s">
        <v>121</v>
      </c>
      <c r="E177" s="217" t="s">
        <v>372</v>
      </c>
      <c r="F177" s="218" t="s">
        <v>373</v>
      </c>
      <c r="G177" s="219" t="s">
        <v>374</v>
      </c>
      <c r="H177" s="220">
        <v>64</v>
      </c>
      <c r="I177" s="221"/>
      <c r="J177" s="222">
        <f>ROUND(I177*H177,2)</f>
        <v>0</v>
      </c>
      <c r="K177" s="218" t="s">
        <v>21</v>
      </c>
      <c r="L177" s="71"/>
      <c r="M177" s="223" t="s">
        <v>21</v>
      </c>
      <c r="N177" s="224" t="s">
        <v>42</v>
      </c>
      <c r="O177" s="4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AR177" s="23" t="s">
        <v>163</v>
      </c>
      <c r="AT177" s="23" t="s">
        <v>121</v>
      </c>
      <c r="AU177" s="23" t="s">
        <v>79</v>
      </c>
      <c r="AY177" s="23" t="s">
        <v>119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23" t="s">
        <v>77</v>
      </c>
      <c r="BK177" s="227">
        <f>ROUND(I177*H177,2)</f>
        <v>0</v>
      </c>
      <c r="BL177" s="23" t="s">
        <v>163</v>
      </c>
      <c r="BM177" s="23" t="s">
        <v>375</v>
      </c>
    </row>
    <row r="178" s="1" customFormat="1" ht="16.5" customHeight="1">
      <c r="B178" s="45"/>
      <c r="C178" s="216" t="s">
        <v>376</v>
      </c>
      <c r="D178" s="216" t="s">
        <v>121</v>
      </c>
      <c r="E178" s="217" t="s">
        <v>377</v>
      </c>
      <c r="F178" s="218" t="s">
        <v>378</v>
      </c>
      <c r="G178" s="219" t="s">
        <v>374</v>
      </c>
      <c r="H178" s="220">
        <v>8</v>
      </c>
      <c r="I178" s="221"/>
      <c r="J178" s="222">
        <f>ROUND(I178*H178,2)</f>
        <v>0</v>
      </c>
      <c r="K178" s="218" t="s">
        <v>21</v>
      </c>
      <c r="L178" s="71"/>
      <c r="M178" s="223" t="s">
        <v>21</v>
      </c>
      <c r="N178" s="224" t="s">
        <v>42</v>
      </c>
      <c r="O178" s="46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AR178" s="23" t="s">
        <v>163</v>
      </c>
      <c r="AT178" s="23" t="s">
        <v>121</v>
      </c>
      <c r="AU178" s="23" t="s">
        <v>79</v>
      </c>
      <c r="AY178" s="23" t="s">
        <v>119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23" t="s">
        <v>77</v>
      </c>
      <c r="BK178" s="227">
        <f>ROUND(I178*H178,2)</f>
        <v>0</v>
      </c>
      <c r="BL178" s="23" t="s">
        <v>163</v>
      </c>
      <c r="BM178" s="23" t="s">
        <v>379</v>
      </c>
    </row>
    <row r="179" s="10" customFormat="1" ht="37.44" customHeight="1">
      <c r="B179" s="200"/>
      <c r="C179" s="201"/>
      <c r="D179" s="202" t="s">
        <v>70</v>
      </c>
      <c r="E179" s="203" t="s">
        <v>170</v>
      </c>
      <c r="F179" s="203" t="s">
        <v>380</v>
      </c>
      <c r="G179" s="201"/>
      <c r="H179" s="201"/>
      <c r="I179" s="204"/>
      <c r="J179" s="205">
        <f>BK179</f>
        <v>0</v>
      </c>
      <c r="K179" s="201"/>
      <c r="L179" s="206"/>
      <c r="M179" s="207"/>
      <c r="N179" s="208"/>
      <c r="O179" s="208"/>
      <c r="P179" s="209">
        <f>P180+P225+P240</f>
        <v>0</v>
      </c>
      <c r="Q179" s="208"/>
      <c r="R179" s="209">
        <f>R180+R225+R240</f>
        <v>2.7970100000000002</v>
      </c>
      <c r="S179" s="208"/>
      <c r="T179" s="210">
        <f>T180+T225+T240</f>
        <v>0</v>
      </c>
      <c r="AR179" s="211" t="s">
        <v>133</v>
      </c>
      <c r="AT179" s="212" t="s">
        <v>70</v>
      </c>
      <c r="AU179" s="212" t="s">
        <v>71</v>
      </c>
      <c r="AY179" s="211" t="s">
        <v>119</v>
      </c>
      <c r="BK179" s="213">
        <f>BK180+BK225+BK240</f>
        <v>0</v>
      </c>
    </row>
    <row r="180" s="10" customFormat="1" ht="19.92" customHeight="1">
      <c r="B180" s="200"/>
      <c r="C180" s="201"/>
      <c r="D180" s="202" t="s">
        <v>70</v>
      </c>
      <c r="E180" s="214" t="s">
        <v>381</v>
      </c>
      <c r="F180" s="214" t="s">
        <v>382</v>
      </c>
      <c r="G180" s="201"/>
      <c r="H180" s="201"/>
      <c r="I180" s="204"/>
      <c r="J180" s="215">
        <f>BK180</f>
        <v>0</v>
      </c>
      <c r="K180" s="201"/>
      <c r="L180" s="206"/>
      <c r="M180" s="207"/>
      <c r="N180" s="208"/>
      <c r="O180" s="208"/>
      <c r="P180" s="209">
        <f>SUM(P181:P224)</f>
        <v>0</v>
      </c>
      <c r="Q180" s="208"/>
      <c r="R180" s="209">
        <f>SUM(R181:R224)</f>
        <v>2.3873600000000001</v>
      </c>
      <c r="S180" s="208"/>
      <c r="T180" s="210">
        <f>SUM(T181:T224)</f>
        <v>0</v>
      </c>
      <c r="AR180" s="211" t="s">
        <v>133</v>
      </c>
      <c r="AT180" s="212" t="s">
        <v>70</v>
      </c>
      <c r="AU180" s="212" t="s">
        <v>77</v>
      </c>
      <c r="AY180" s="211" t="s">
        <v>119</v>
      </c>
      <c r="BK180" s="213">
        <f>SUM(BK181:BK224)</f>
        <v>0</v>
      </c>
    </row>
    <row r="181" s="1" customFormat="1" ht="16.5" customHeight="1">
      <c r="B181" s="45"/>
      <c r="C181" s="216" t="s">
        <v>383</v>
      </c>
      <c r="D181" s="216" t="s">
        <v>121</v>
      </c>
      <c r="E181" s="217" t="s">
        <v>384</v>
      </c>
      <c r="F181" s="218" t="s">
        <v>385</v>
      </c>
      <c r="G181" s="219" t="s">
        <v>223</v>
      </c>
      <c r="H181" s="220">
        <v>134</v>
      </c>
      <c r="I181" s="221"/>
      <c r="J181" s="222">
        <f>ROUND(I181*H181,2)</f>
        <v>0</v>
      </c>
      <c r="K181" s="218" t="s">
        <v>21</v>
      </c>
      <c r="L181" s="71"/>
      <c r="M181" s="223" t="s">
        <v>21</v>
      </c>
      <c r="N181" s="224" t="s">
        <v>42</v>
      </c>
      <c r="O181" s="46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AR181" s="23" t="s">
        <v>386</v>
      </c>
      <c r="AT181" s="23" t="s">
        <v>121</v>
      </c>
      <c r="AU181" s="23" t="s">
        <v>79</v>
      </c>
      <c r="AY181" s="23" t="s">
        <v>119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23" t="s">
        <v>77</v>
      </c>
      <c r="BK181" s="227">
        <f>ROUND(I181*H181,2)</f>
        <v>0</v>
      </c>
      <c r="BL181" s="23" t="s">
        <v>386</v>
      </c>
      <c r="BM181" s="23" t="s">
        <v>387</v>
      </c>
    </row>
    <row r="182" s="11" customFormat="1">
      <c r="B182" s="228"/>
      <c r="C182" s="229"/>
      <c r="D182" s="230" t="s">
        <v>127</v>
      </c>
      <c r="E182" s="231" t="s">
        <v>21</v>
      </c>
      <c r="F182" s="232" t="s">
        <v>388</v>
      </c>
      <c r="G182" s="229"/>
      <c r="H182" s="233">
        <v>67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AT182" s="239" t="s">
        <v>127</v>
      </c>
      <c r="AU182" s="239" t="s">
        <v>79</v>
      </c>
      <c r="AV182" s="11" t="s">
        <v>79</v>
      </c>
      <c r="AW182" s="11" t="s">
        <v>35</v>
      </c>
      <c r="AX182" s="11" t="s">
        <v>71</v>
      </c>
      <c r="AY182" s="239" t="s">
        <v>119</v>
      </c>
    </row>
    <row r="183" s="11" customFormat="1">
      <c r="B183" s="228"/>
      <c r="C183" s="229"/>
      <c r="D183" s="230" t="s">
        <v>127</v>
      </c>
      <c r="E183" s="231" t="s">
        <v>21</v>
      </c>
      <c r="F183" s="232" t="s">
        <v>367</v>
      </c>
      <c r="G183" s="229"/>
      <c r="H183" s="233">
        <v>55</v>
      </c>
      <c r="I183" s="234"/>
      <c r="J183" s="229"/>
      <c r="K183" s="229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127</v>
      </c>
      <c r="AU183" s="239" t="s">
        <v>79</v>
      </c>
      <c r="AV183" s="11" t="s">
        <v>79</v>
      </c>
      <c r="AW183" s="11" t="s">
        <v>35</v>
      </c>
      <c r="AX183" s="11" t="s">
        <v>71</v>
      </c>
      <c r="AY183" s="239" t="s">
        <v>119</v>
      </c>
    </row>
    <row r="184" s="11" customFormat="1">
      <c r="B184" s="228"/>
      <c r="C184" s="229"/>
      <c r="D184" s="230" t="s">
        <v>127</v>
      </c>
      <c r="E184" s="231" t="s">
        <v>21</v>
      </c>
      <c r="F184" s="232" t="s">
        <v>190</v>
      </c>
      <c r="G184" s="229"/>
      <c r="H184" s="233">
        <v>12</v>
      </c>
      <c r="I184" s="234"/>
      <c r="J184" s="229"/>
      <c r="K184" s="229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127</v>
      </c>
      <c r="AU184" s="239" t="s">
        <v>79</v>
      </c>
      <c r="AV184" s="11" t="s">
        <v>79</v>
      </c>
      <c r="AW184" s="11" t="s">
        <v>35</v>
      </c>
      <c r="AX184" s="11" t="s">
        <v>71</v>
      </c>
      <c r="AY184" s="239" t="s">
        <v>119</v>
      </c>
    </row>
    <row r="185" s="12" customFormat="1">
      <c r="B185" s="240"/>
      <c r="C185" s="241"/>
      <c r="D185" s="230" t="s">
        <v>127</v>
      </c>
      <c r="E185" s="242" t="s">
        <v>21</v>
      </c>
      <c r="F185" s="243" t="s">
        <v>129</v>
      </c>
      <c r="G185" s="241"/>
      <c r="H185" s="244">
        <v>134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127</v>
      </c>
      <c r="AU185" s="250" t="s">
        <v>79</v>
      </c>
      <c r="AV185" s="12" t="s">
        <v>125</v>
      </c>
      <c r="AW185" s="12" t="s">
        <v>35</v>
      </c>
      <c r="AX185" s="12" t="s">
        <v>77</v>
      </c>
      <c r="AY185" s="250" t="s">
        <v>119</v>
      </c>
    </row>
    <row r="186" s="1" customFormat="1" ht="16.5" customHeight="1">
      <c r="B186" s="45"/>
      <c r="C186" s="251" t="s">
        <v>389</v>
      </c>
      <c r="D186" s="251" t="s">
        <v>170</v>
      </c>
      <c r="E186" s="252" t="s">
        <v>390</v>
      </c>
      <c r="F186" s="253" t="s">
        <v>391</v>
      </c>
      <c r="G186" s="254" t="s">
        <v>392</v>
      </c>
      <c r="H186" s="255">
        <v>67</v>
      </c>
      <c r="I186" s="256"/>
      <c r="J186" s="257">
        <f>ROUND(I186*H186,2)</f>
        <v>0</v>
      </c>
      <c r="K186" s="253" t="s">
        <v>21</v>
      </c>
      <c r="L186" s="258"/>
      <c r="M186" s="259" t="s">
        <v>21</v>
      </c>
      <c r="N186" s="260" t="s">
        <v>42</v>
      </c>
      <c r="O186" s="46"/>
      <c r="P186" s="225">
        <f>O186*H186</f>
        <v>0</v>
      </c>
      <c r="Q186" s="225">
        <v>0.0016000000000000001</v>
      </c>
      <c r="R186" s="225">
        <f>Q186*H186</f>
        <v>0.1072</v>
      </c>
      <c r="S186" s="225">
        <v>0</v>
      </c>
      <c r="T186" s="226">
        <f>S186*H186</f>
        <v>0</v>
      </c>
      <c r="AR186" s="23" t="s">
        <v>353</v>
      </c>
      <c r="AT186" s="23" t="s">
        <v>170</v>
      </c>
      <c r="AU186" s="23" t="s">
        <v>79</v>
      </c>
      <c r="AY186" s="23" t="s">
        <v>119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23" t="s">
        <v>77</v>
      </c>
      <c r="BK186" s="227">
        <f>ROUND(I186*H186,2)</f>
        <v>0</v>
      </c>
      <c r="BL186" s="23" t="s">
        <v>353</v>
      </c>
      <c r="BM186" s="23" t="s">
        <v>393</v>
      </c>
    </row>
    <row r="187" s="1" customFormat="1" ht="16.5" customHeight="1">
      <c r="B187" s="45"/>
      <c r="C187" s="251" t="s">
        <v>394</v>
      </c>
      <c r="D187" s="251" t="s">
        <v>170</v>
      </c>
      <c r="E187" s="252" t="s">
        <v>395</v>
      </c>
      <c r="F187" s="253" t="s">
        <v>396</v>
      </c>
      <c r="G187" s="254" t="s">
        <v>392</v>
      </c>
      <c r="H187" s="255">
        <v>55</v>
      </c>
      <c r="I187" s="256"/>
      <c r="J187" s="257">
        <f>ROUND(I187*H187,2)</f>
        <v>0</v>
      </c>
      <c r="K187" s="253" t="s">
        <v>21</v>
      </c>
      <c r="L187" s="258"/>
      <c r="M187" s="259" t="s">
        <v>21</v>
      </c>
      <c r="N187" s="260" t="s">
        <v>42</v>
      </c>
      <c r="O187" s="46"/>
      <c r="P187" s="225">
        <f>O187*H187</f>
        <v>0</v>
      </c>
      <c r="Q187" s="225">
        <v>0.0016000000000000001</v>
      </c>
      <c r="R187" s="225">
        <f>Q187*H187</f>
        <v>0.088000000000000009</v>
      </c>
      <c r="S187" s="225">
        <v>0</v>
      </c>
      <c r="T187" s="226">
        <f>S187*H187</f>
        <v>0</v>
      </c>
      <c r="AR187" s="23" t="s">
        <v>353</v>
      </c>
      <c r="AT187" s="23" t="s">
        <v>170</v>
      </c>
      <c r="AU187" s="23" t="s">
        <v>79</v>
      </c>
      <c r="AY187" s="23" t="s">
        <v>119</v>
      </c>
      <c r="BE187" s="227">
        <f>IF(N187="základní",J187,0)</f>
        <v>0</v>
      </c>
      <c r="BF187" s="227">
        <f>IF(N187="snížená",J187,0)</f>
        <v>0</v>
      </c>
      <c r="BG187" s="227">
        <f>IF(N187="zákl. přenesená",J187,0)</f>
        <v>0</v>
      </c>
      <c r="BH187" s="227">
        <f>IF(N187="sníž. přenesená",J187,0)</f>
        <v>0</v>
      </c>
      <c r="BI187" s="227">
        <f>IF(N187="nulová",J187,0)</f>
        <v>0</v>
      </c>
      <c r="BJ187" s="23" t="s">
        <v>77</v>
      </c>
      <c r="BK187" s="227">
        <f>ROUND(I187*H187,2)</f>
        <v>0</v>
      </c>
      <c r="BL187" s="23" t="s">
        <v>353</v>
      </c>
      <c r="BM187" s="23" t="s">
        <v>397</v>
      </c>
    </row>
    <row r="188" s="1" customFormat="1" ht="16.5" customHeight="1">
      <c r="B188" s="45"/>
      <c r="C188" s="251" t="s">
        <v>398</v>
      </c>
      <c r="D188" s="251" t="s">
        <v>170</v>
      </c>
      <c r="E188" s="252" t="s">
        <v>399</v>
      </c>
      <c r="F188" s="253" t="s">
        <v>400</v>
      </c>
      <c r="G188" s="254" t="s">
        <v>392</v>
      </c>
      <c r="H188" s="255">
        <v>12</v>
      </c>
      <c r="I188" s="256"/>
      <c r="J188" s="257">
        <f>ROUND(I188*H188,2)</f>
        <v>0</v>
      </c>
      <c r="K188" s="253" t="s">
        <v>21</v>
      </c>
      <c r="L188" s="258"/>
      <c r="M188" s="259" t="s">
        <v>21</v>
      </c>
      <c r="N188" s="260" t="s">
        <v>42</v>
      </c>
      <c r="O188" s="46"/>
      <c r="P188" s="225">
        <f>O188*H188</f>
        <v>0</v>
      </c>
      <c r="Q188" s="225">
        <v>0.0016000000000000001</v>
      </c>
      <c r="R188" s="225">
        <f>Q188*H188</f>
        <v>0.019200000000000002</v>
      </c>
      <c r="S188" s="225">
        <v>0</v>
      </c>
      <c r="T188" s="226">
        <f>S188*H188</f>
        <v>0</v>
      </c>
      <c r="AR188" s="23" t="s">
        <v>353</v>
      </c>
      <c r="AT188" s="23" t="s">
        <v>170</v>
      </c>
      <c r="AU188" s="23" t="s">
        <v>79</v>
      </c>
      <c r="AY188" s="23" t="s">
        <v>119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23" t="s">
        <v>77</v>
      </c>
      <c r="BK188" s="227">
        <f>ROUND(I188*H188,2)</f>
        <v>0</v>
      </c>
      <c r="BL188" s="23" t="s">
        <v>353</v>
      </c>
      <c r="BM188" s="23" t="s">
        <v>401</v>
      </c>
    </row>
    <row r="189" s="1" customFormat="1" ht="16.5" customHeight="1">
      <c r="B189" s="45"/>
      <c r="C189" s="216" t="s">
        <v>402</v>
      </c>
      <c r="D189" s="216" t="s">
        <v>121</v>
      </c>
      <c r="E189" s="217" t="s">
        <v>403</v>
      </c>
      <c r="F189" s="218" t="s">
        <v>404</v>
      </c>
      <c r="G189" s="219" t="s">
        <v>223</v>
      </c>
      <c r="H189" s="220">
        <v>82</v>
      </c>
      <c r="I189" s="221"/>
      <c r="J189" s="222">
        <f>ROUND(I189*H189,2)</f>
        <v>0</v>
      </c>
      <c r="K189" s="218" t="s">
        <v>21</v>
      </c>
      <c r="L189" s="71"/>
      <c r="M189" s="223" t="s">
        <v>21</v>
      </c>
      <c r="N189" s="224" t="s">
        <v>42</v>
      </c>
      <c r="O189" s="46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AR189" s="23" t="s">
        <v>386</v>
      </c>
      <c r="AT189" s="23" t="s">
        <v>121</v>
      </c>
      <c r="AU189" s="23" t="s">
        <v>79</v>
      </c>
      <c r="AY189" s="23" t="s">
        <v>119</v>
      </c>
      <c r="BE189" s="227">
        <f>IF(N189="základní",J189,0)</f>
        <v>0</v>
      </c>
      <c r="BF189" s="227">
        <f>IF(N189="snížená",J189,0)</f>
        <v>0</v>
      </c>
      <c r="BG189" s="227">
        <f>IF(N189="zákl. přenesená",J189,0)</f>
        <v>0</v>
      </c>
      <c r="BH189" s="227">
        <f>IF(N189="sníž. přenesená",J189,0)</f>
        <v>0</v>
      </c>
      <c r="BI189" s="227">
        <f>IF(N189="nulová",J189,0)</f>
        <v>0</v>
      </c>
      <c r="BJ189" s="23" t="s">
        <v>77</v>
      </c>
      <c r="BK189" s="227">
        <f>ROUND(I189*H189,2)</f>
        <v>0</v>
      </c>
      <c r="BL189" s="23" t="s">
        <v>386</v>
      </c>
      <c r="BM189" s="23" t="s">
        <v>405</v>
      </c>
    </row>
    <row r="190" s="1" customFormat="1" ht="16.5" customHeight="1">
      <c r="B190" s="45"/>
      <c r="C190" s="251" t="s">
        <v>406</v>
      </c>
      <c r="D190" s="251" t="s">
        <v>170</v>
      </c>
      <c r="E190" s="252" t="s">
        <v>407</v>
      </c>
      <c r="F190" s="253" t="s">
        <v>408</v>
      </c>
      <c r="G190" s="254" t="s">
        <v>223</v>
      </c>
      <c r="H190" s="255">
        <v>82</v>
      </c>
      <c r="I190" s="256"/>
      <c r="J190" s="257">
        <f>ROUND(I190*H190,2)</f>
        <v>0</v>
      </c>
      <c r="K190" s="253" t="s">
        <v>136</v>
      </c>
      <c r="L190" s="258"/>
      <c r="M190" s="259" t="s">
        <v>21</v>
      </c>
      <c r="N190" s="260" t="s">
        <v>42</v>
      </c>
      <c r="O190" s="46"/>
      <c r="P190" s="225">
        <f>O190*H190</f>
        <v>0</v>
      </c>
      <c r="Q190" s="225">
        <v>0.00089999999999999998</v>
      </c>
      <c r="R190" s="225">
        <f>Q190*H190</f>
        <v>0.073800000000000004</v>
      </c>
      <c r="S190" s="225">
        <v>0</v>
      </c>
      <c r="T190" s="226">
        <f>S190*H190</f>
        <v>0</v>
      </c>
      <c r="AR190" s="23" t="s">
        <v>353</v>
      </c>
      <c r="AT190" s="23" t="s">
        <v>170</v>
      </c>
      <c r="AU190" s="23" t="s">
        <v>79</v>
      </c>
      <c r="AY190" s="23" t="s">
        <v>119</v>
      </c>
      <c r="BE190" s="227">
        <f>IF(N190="základní",J190,0)</f>
        <v>0</v>
      </c>
      <c r="BF190" s="227">
        <f>IF(N190="snížená",J190,0)</f>
        <v>0</v>
      </c>
      <c r="BG190" s="227">
        <f>IF(N190="zákl. přenesená",J190,0)</f>
        <v>0</v>
      </c>
      <c r="BH190" s="227">
        <f>IF(N190="sníž. přenesená",J190,0)</f>
        <v>0</v>
      </c>
      <c r="BI190" s="227">
        <f>IF(N190="nulová",J190,0)</f>
        <v>0</v>
      </c>
      <c r="BJ190" s="23" t="s">
        <v>77</v>
      </c>
      <c r="BK190" s="227">
        <f>ROUND(I190*H190,2)</f>
        <v>0</v>
      </c>
      <c r="BL190" s="23" t="s">
        <v>353</v>
      </c>
      <c r="BM190" s="23" t="s">
        <v>409</v>
      </c>
    </row>
    <row r="191" s="1" customFormat="1" ht="16.5" customHeight="1">
      <c r="B191" s="45"/>
      <c r="C191" s="216" t="s">
        <v>386</v>
      </c>
      <c r="D191" s="216" t="s">
        <v>121</v>
      </c>
      <c r="E191" s="217" t="s">
        <v>410</v>
      </c>
      <c r="F191" s="218" t="s">
        <v>411</v>
      </c>
      <c r="G191" s="219" t="s">
        <v>223</v>
      </c>
      <c r="H191" s="220">
        <v>82</v>
      </c>
      <c r="I191" s="221"/>
      <c r="J191" s="222">
        <f>ROUND(I191*H191,2)</f>
        <v>0</v>
      </c>
      <c r="K191" s="218" t="s">
        <v>21</v>
      </c>
      <c r="L191" s="71"/>
      <c r="M191" s="223" t="s">
        <v>21</v>
      </c>
      <c r="N191" s="224" t="s">
        <v>42</v>
      </c>
      <c r="O191" s="46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AR191" s="23" t="s">
        <v>386</v>
      </c>
      <c r="AT191" s="23" t="s">
        <v>121</v>
      </c>
      <c r="AU191" s="23" t="s">
        <v>79</v>
      </c>
      <c r="AY191" s="23" t="s">
        <v>119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23" t="s">
        <v>77</v>
      </c>
      <c r="BK191" s="227">
        <f>ROUND(I191*H191,2)</f>
        <v>0</v>
      </c>
      <c r="BL191" s="23" t="s">
        <v>386</v>
      </c>
      <c r="BM191" s="23" t="s">
        <v>412</v>
      </c>
    </row>
    <row r="192" s="1" customFormat="1" ht="16.5" customHeight="1">
      <c r="B192" s="45"/>
      <c r="C192" s="251" t="s">
        <v>413</v>
      </c>
      <c r="D192" s="251" t="s">
        <v>170</v>
      </c>
      <c r="E192" s="252" t="s">
        <v>414</v>
      </c>
      <c r="F192" s="253" t="s">
        <v>415</v>
      </c>
      <c r="G192" s="254" t="s">
        <v>223</v>
      </c>
      <c r="H192" s="255">
        <v>82</v>
      </c>
      <c r="I192" s="256"/>
      <c r="J192" s="257">
        <f>ROUND(I192*H192,2)</f>
        <v>0</v>
      </c>
      <c r="K192" s="253" t="s">
        <v>21</v>
      </c>
      <c r="L192" s="258"/>
      <c r="M192" s="259" t="s">
        <v>21</v>
      </c>
      <c r="N192" s="260" t="s">
        <v>42</v>
      </c>
      <c r="O192" s="46"/>
      <c r="P192" s="225">
        <f>O192*H192</f>
        <v>0</v>
      </c>
      <c r="Q192" s="225">
        <v>1.0000000000000001E-05</v>
      </c>
      <c r="R192" s="225">
        <f>Q192*H192</f>
        <v>0.00082000000000000009</v>
      </c>
      <c r="S192" s="225">
        <v>0</v>
      </c>
      <c r="T192" s="226">
        <f>S192*H192</f>
        <v>0</v>
      </c>
      <c r="AR192" s="23" t="s">
        <v>353</v>
      </c>
      <c r="AT192" s="23" t="s">
        <v>170</v>
      </c>
      <c r="AU192" s="23" t="s">
        <v>79</v>
      </c>
      <c r="AY192" s="23" t="s">
        <v>119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23" t="s">
        <v>77</v>
      </c>
      <c r="BK192" s="227">
        <f>ROUND(I192*H192,2)</f>
        <v>0</v>
      </c>
      <c r="BL192" s="23" t="s">
        <v>353</v>
      </c>
      <c r="BM192" s="23" t="s">
        <v>416</v>
      </c>
    </row>
    <row r="193" s="1" customFormat="1" ht="16.5" customHeight="1">
      <c r="B193" s="45"/>
      <c r="C193" s="216" t="s">
        <v>417</v>
      </c>
      <c r="D193" s="216" t="s">
        <v>121</v>
      </c>
      <c r="E193" s="217" t="s">
        <v>418</v>
      </c>
      <c r="F193" s="218" t="s">
        <v>419</v>
      </c>
      <c r="G193" s="219" t="s">
        <v>223</v>
      </c>
      <c r="H193" s="220">
        <v>74</v>
      </c>
      <c r="I193" s="221"/>
      <c r="J193" s="222">
        <f>ROUND(I193*H193,2)</f>
        <v>0</v>
      </c>
      <c r="K193" s="218" t="s">
        <v>21</v>
      </c>
      <c r="L193" s="71"/>
      <c r="M193" s="223" t="s">
        <v>21</v>
      </c>
      <c r="N193" s="224" t="s">
        <v>42</v>
      </c>
      <c r="O193" s="46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AR193" s="23" t="s">
        <v>386</v>
      </c>
      <c r="AT193" s="23" t="s">
        <v>121</v>
      </c>
      <c r="AU193" s="23" t="s">
        <v>79</v>
      </c>
      <c r="AY193" s="23" t="s">
        <v>119</v>
      </c>
      <c r="BE193" s="227">
        <f>IF(N193="základní",J193,0)</f>
        <v>0</v>
      </c>
      <c r="BF193" s="227">
        <f>IF(N193="snížená",J193,0)</f>
        <v>0</v>
      </c>
      <c r="BG193" s="227">
        <f>IF(N193="zákl. přenesená",J193,0)</f>
        <v>0</v>
      </c>
      <c r="BH193" s="227">
        <f>IF(N193="sníž. přenesená",J193,0)</f>
        <v>0</v>
      </c>
      <c r="BI193" s="227">
        <f>IF(N193="nulová",J193,0)</f>
        <v>0</v>
      </c>
      <c r="BJ193" s="23" t="s">
        <v>77</v>
      </c>
      <c r="BK193" s="227">
        <f>ROUND(I193*H193,2)</f>
        <v>0</v>
      </c>
      <c r="BL193" s="23" t="s">
        <v>386</v>
      </c>
      <c r="BM193" s="23" t="s">
        <v>420</v>
      </c>
    </row>
    <row r="194" s="1" customFormat="1" ht="16.5" customHeight="1">
      <c r="B194" s="45"/>
      <c r="C194" s="251" t="s">
        <v>388</v>
      </c>
      <c r="D194" s="251" t="s">
        <v>170</v>
      </c>
      <c r="E194" s="252" t="s">
        <v>421</v>
      </c>
      <c r="F194" s="253" t="s">
        <v>422</v>
      </c>
      <c r="G194" s="254" t="s">
        <v>223</v>
      </c>
      <c r="H194" s="255">
        <v>74</v>
      </c>
      <c r="I194" s="256"/>
      <c r="J194" s="257">
        <f>ROUND(I194*H194,2)</f>
        <v>0</v>
      </c>
      <c r="K194" s="253" t="s">
        <v>21</v>
      </c>
      <c r="L194" s="258"/>
      <c r="M194" s="259" t="s">
        <v>21</v>
      </c>
      <c r="N194" s="260" t="s">
        <v>42</v>
      </c>
      <c r="O194" s="46"/>
      <c r="P194" s="225">
        <f>O194*H194</f>
        <v>0</v>
      </c>
      <c r="Q194" s="225">
        <v>1.0000000000000001E-05</v>
      </c>
      <c r="R194" s="225">
        <f>Q194*H194</f>
        <v>0.0007400000000000001</v>
      </c>
      <c r="S194" s="225">
        <v>0</v>
      </c>
      <c r="T194" s="226">
        <f>S194*H194</f>
        <v>0</v>
      </c>
      <c r="AR194" s="23" t="s">
        <v>353</v>
      </c>
      <c r="AT194" s="23" t="s">
        <v>170</v>
      </c>
      <c r="AU194" s="23" t="s">
        <v>79</v>
      </c>
      <c r="AY194" s="23" t="s">
        <v>119</v>
      </c>
      <c r="BE194" s="227">
        <f>IF(N194="základní",J194,0)</f>
        <v>0</v>
      </c>
      <c r="BF194" s="227">
        <f>IF(N194="snížená",J194,0)</f>
        <v>0</v>
      </c>
      <c r="BG194" s="227">
        <f>IF(N194="zákl. přenesená",J194,0)</f>
        <v>0</v>
      </c>
      <c r="BH194" s="227">
        <f>IF(N194="sníž. přenesená",J194,0)</f>
        <v>0</v>
      </c>
      <c r="BI194" s="227">
        <f>IF(N194="nulová",J194,0)</f>
        <v>0</v>
      </c>
      <c r="BJ194" s="23" t="s">
        <v>77</v>
      </c>
      <c r="BK194" s="227">
        <f>ROUND(I194*H194,2)</f>
        <v>0</v>
      </c>
      <c r="BL194" s="23" t="s">
        <v>353</v>
      </c>
      <c r="BM194" s="23" t="s">
        <v>423</v>
      </c>
    </row>
    <row r="195" s="1" customFormat="1" ht="16.5" customHeight="1">
      <c r="B195" s="45"/>
      <c r="C195" s="216" t="s">
        <v>424</v>
      </c>
      <c r="D195" s="216" t="s">
        <v>121</v>
      </c>
      <c r="E195" s="217" t="s">
        <v>425</v>
      </c>
      <c r="F195" s="218" t="s">
        <v>426</v>
      </c>
      <c r="G195" s="219" t="s">
        <v>223</v>
      </c>
      <c r="H195" s="220">
        <v>4</v>
      </c>
      <c r="I195" s="221"/>
      <c r="J195" s="222">
        <f>ROUND(I195*H195,2)</f>
        <v>0</v>
      </c>
      <c r="K195" s="218" t="s">
        <v>136</v>
      </c>
      <c r="L195" s="71"/>
      <c r="M195" s="223" t="s">
        <v>21</v>
      </c>
      <c r="N195" s="224" t="s">
        <v>42</v>
      </c>
      <c r="O195" s="46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AR195" s="23" t="s">
        <v>386</v>
      </c>
      <c r="AT195" s="23" t="s">
        <v>121</v>
      </c>
      <c r="AU195" s="23" t="s">
        <v>79</v>
      </c>
      <c r="AY195" s="23" t="s">
        <v>119</v>
      </c>
      <c r="BE195" s="227">
        <f>IF(N195="základní",J195,0)</f>
        <v>0</v>
      </c>
      <c r="BF195" s="227">
        <f>IF(N195="snížená",J195,0)</f>
        <v>0</v>
      </c>
      <c r="BG195" s="227">
        <f>IF(N195="zákl. přenesená",J195,0)</f>
        <v>0</v>
      </c>
      <c r="BH195" s="227">
        <f>IF(N195="sníž. přenesená",J195,0)</f>
        <v>0</v>
      </c>
      <c r="BI195" s="227">
        <f>IF(N195="nulová",J195,0)</f>
        <v>0</v>
      </c>
      <c r="BJ195" s="23" t="s">
        <v>77</v>
      </c>
      <c r="BK195" s="227">
        <f>ROUND(I195*H195,2)</f>
        <v>0</v>
      </c>
      <c r="BL195" s="23" t="s">
        <v>386</v>
      </c>
      <c r="BM195" s="23" t="s">
        <v>427</v>
      </c>
    </row>
    <row r="196" s="1" customFormat="1" ht="16.5" customHeight="1">
      <c r="B196" s="45"/>
      <c r="C196" s="251" t="s">
        <v>428</v>
      </c>
      <c r="D196" s="251" t="s">
        <v>170</v>
      </c>
      <c r="E196" s="252" t="s">
        <v>429</v>
      </c>
      <c r="F196" s="253" t="s">
        <v>430</v>
      </c>
      <c r="G196" s="254" t="s">
        <v>223</v>
      </c>
      <c r="H196" s="255">
        <v>4</v>
      </c>
      <c r="I196" s="256"/>
      <c r="J196" s="257">
        <f>ROUND(I196*H196,2)</f>
        <v>0</v>
      </c>
      <c r="K196" s="253" t="s">
        <v>136</v>
      </c>
      <c r="L196" s="258"/>
      <c r="M196" s="259" t="s">
        <v>21</v>
      </c>
      <c r="N196" s="260" t="s">
        <v>42</v>
      </c>
      <c r="O196" s="46"/>
      <c r="P196" s="225">
        <f>O196*H196</f>
        <v>0</v>
      </c>
      <c r="Q196" s="225">
        <v>0.0050000000000000001</v>
      </c>
      <c r="R196" s="225">
        <f>Q196*H196</f>
        <v>0.02</v>
      </c>
      <c r="S196" s="225">
        <v>0</v>
      </c>
      <c r="T196" s="226">
        <f>S196*H196</f>
        <v>0</v>
      </c>
      <c r="AR196" s="23" t="s">
        <v>353</v>
      </c>
      <c r="AT196" s="23" t="s">
        <v>170</v>
      </c>
      <c r="AU196" s="23" t="s">
        <v>79</v>
      </c>
      <c r="AY196" s="23" t="s">
        <v>119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23" t="s">
        <v>77</v>
      </c>
      <c r="BK196" s="227">
        <f>ROUND(I196*H196,2)</f>
        <v>0</v>
      </c>
      <c r="BL196" s="23" t="s">
        <v>353</v>
      </c>
      <c r="BM196" s="23" t="s">
        <v>431</v>
      </c>
    </row>
    <row r="197" s="1" customFormat="1" ht="16.5" customHeight="1">
      <c r="B197" s="45"/>
      <c r="C197" s="216" t="s">
        <v>432</v>
      </c>
      <c r="D197" s="216" t="s">
        <v>121</v>
      </c>
      <c r="E197" s="217" t="s">
        <v>433</v>
      </c>
      <c r="F197" s="218" t="s">
        <v>434</v>
      </c>
      <c r="G197" s="219" t="s">
        <v>223</v>
      </c>
      <c r="H197" s="220">
        <v>4</v>
      </c>
      <c r="I197" s="221"/>
      <c r="J197" s="222">
        <f>ROUND(I197*H197,2)</f>
        <v>0</v>
      </c>
      <c r="K197" s="218" t="s">
        <v>136</v>
      </c>
      <c r="L197" s="71"/>
      <c r="M197" s="223" t="s">
        <v>21</v>
      </c>
      <c r="N197" s="224" t="s">
        <v>42</v>
      </c>
      <c r="O197" s="46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AR197" s="23" t="s">
        <v>386</v>
      </c>
      <c r="AT197" s="23" t="s">
        <v>121</v>
      </c>
      <c r="AU197" s="23" t="s">
        <v>79</v>
      </c>
      <c r="AY197" s="23" t="s">
        <v>119</v>
      </c>
      <c r="BE197" s="227">
        <f>IF(N197="základní",J197,0)</f>
        <v>0</v>
      </c>
      <c r="BF197" s="227">
        <f>IF(N197="snížená",J197,0)</f>
        <v>0</v>
      </c>
      <c r="BG197" s="227">
        <f>IF(N197="zákl. přenesená",J197,0)</f>
        <v>0</v>
      </c>
      <c r="BH197" s="227">
        <f>IF(N197="sníž. přenesená",J197,0)</f>
        <v>0</v>
      </c>
      <c r="BI197" s="227">
        <f>IF(N197="nulová",J197,0)</f>
        <v>0</v>
      </c>
      <c r="BJ197" s="23" t="s">
        <v>77</v>
      </c>
      <c r="BK197" s="227">
        <f>ROUND(I197*H197,2)</f>
        <v>0</v>
      </c>
      <c r="BL197" s="23" t="s">
        <v>386</v>
      </c>
      <c r="BM197" s="23" t="s">
        <v>435</v>
      </c>
    </row>
    <row r="198" s="1" customFormat="1" ht="16.5" customHeight="1">
      <c r="B198" s="45"/>
      <c r="C198" s="251" t="s">
        <v>436</v>
      </c>
      <c r="D198" s="251" t="s">
        <v>170</v>
      </c>
      <c r="E198" s="252" t="s">
        <v>437</v>
      </c>
      <c r="F198" s="253" t="s">
        <v>438</v>
      </c>
      <c r="G198" s="254" t="s">
        <v>223</v>
      </c>
      <c r="H198" s="255">
        <v>4</v>
      </c>
      <c r="I198" s="256"/>
      <c r="J198" s="257">
        <f>ROUND(I198*H198,2)</f>
        <v>0</v>
      </c>
      <c r="K198" s="253" t="s">
        <v>136</v>
      </c>
      <c r="L198" s="258"/>
      <c r="M198" s="259" t="s">
        <v>21</v>
      </c>
      <c r="N198" s="260" t="s">
        <v>42</v>
      </c>
      <c r="O198" s="46"/>
      <c r="P198" s="225">
        <f>O198*H198</f>
        <v>0</v>
      </c>
      <c r="Q198" s="225">
        <v>0.00012999999999999999</v>
      </c>
      <c r="R198" s="225">
        <f>Q198*H198</f>
        <v>0.00051999999999999995</v>
      </c>
      <c r="S198" s="225">
        <v>0</v>
      </c>
      <c r="T198" s="226">
        <f>S198*H198</f>
        <v>0</v>
      </c>
      <c r="AR198" s="23" t="s">
        <v>353</v>
      </c>
      <c r="AT198" s="23" t="s">
        <v>170</v>
      </c>
      <c r="AU198" s="23" t="s">
        <v>79</v>
      </c>
      <c r="AY198" s="23" t="s">
        <v>119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23" t="s">
        <v>77</v>
      </c>
      <c r="BK198" s="227">
        <f>ROUND(I198*H198,2)</f>
        <v>0</v>
      </c>
      <c r="BL198" s="23" t="s">
        <v>353</v>
      </c>
      <c r="BM198" s="23" t="s">
        <v>439</v>
      </c>
    </row>
    <row r="199" s="1" customFormat="1" ht="25.5" customHeight="1">
      <c r="B199" s="45"/>
      <c r="C199" s="216" t="s">
        <v>440</v>
      </c>
      <c r="D199" s="216" t="s">
        <v>121</v>
      </c>
      <c r="E199" s="217" t="s">
        <v>441</v>
      </c>
      <c r="F199" s="218" t="s">
        <v>442</v>
      </c>
      <c r="G199" s="219" t="s">
        <v>223</v>
      </c>
      <c r="H199" s="220">
        <v>2</v>
      </c>
      <c r="I199" s="221"/>
      <c r="J199" s="222">
        <f>ROUND(I199*H199,2)</f>
        <v>0</v>
      </c>
      <c r="K199" s="218" t="s">
        <v>136</v>
      </c>
      <c r="L199" s="71"/>
      <c r="M199" s="223" t="s">
        <v>21</v>
      </c>
      <c r="N199" s="224" t="s">
        <v>42</v>
      </c>
      <c r="O199" s="46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AR199" s="23" t="s">
        <v>386</v>
      </c>
      <c r="AT199" s="23" t="s">
        <v>121</v>
      </c>
      <c r="AU199" s="23" t="s">
        <v>79</v>
      </c>
      <c r="AY199" s="23" t="s">
        <v>119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23" t="s">
        <v>77</v>
      </c>
      <c r="BK199" s="227">
        <f>ROUND(I199*H199,2)</f>
        <v>0</v>
      </c>
      <c r="BL199" s="23" t="s">
        <v>386</v>
      </c>
      <c r="BM199" s="23" t="s">
        <v>443</v>
      </c>
    </row>
    <row r="200" s="1" customFormat="1" ht="16.5" customHeight="1">
      <c r="B200" s="45"/>
      <c r="C200" s="216" t="s">
        <v>444</v>
      </c>
      <c r="D200" s="216" t="s">
        <v>121</v>
      </c>
      <c r="E200" s="217" t="s">
        <v>445</v>
      </c>
      <c r="F200" s="218" t="s">
        <v>446</v>
      </c>
      <c r="G200" s="219" t="s">
        <v>223</v>
      </c>
      <c r="H200" s="220">
        <v>7</v>
      </c>
      <c r="I200" s="221"/>
      <c r="J200" s="222">
        <f>ROUND(I200*H200,2)</f>
        <v>0</v>
      </c>
      <c r="K200" s="218" t="s">
        <v>21</v>
      </c>
      <c r="L200" s="71"/>
      <c r="M200" s="223" t="s">
        <v>21</v>
      </c>
      <c r="N200" s="224" t="s">
        <v>42</v>
      </c>
      <c r="O200" s="46"/>
      <c r="P200" s="225">
        <f>O200*H200</f>
        <v>0</v>
      </c>
      <c r="Q200" s="225">
        <v>0</v>
      </c>
      <c r="R200" s="225">
        <f>Q200*H200</f>
        <v>0</v>
      </c>
      <c r="S200" s="225">
        <v>0</v>
      </c>
      <c r="T200" s="226">
        <f>S200*H200</f>
        <v>0</v>
      </c>
      <c r="AR200" s="23" t="s">
        <v>386</v>
      </c>
      <c r="AT200" s="23" t="s">
        <v>121</v>
      </c>
      <c r="AU200" s="23" t="s">
        <v>79</v>
      </c>
      <c r="AY200" s="23" t="s">
        <v>119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23" t="s">
        <v>77</v>
      </c>
      <c r="BK200" s="227">
        <f>ROUND(I200*H200,2)</f>
        <v>0</v>
      </c>
      <c r="BL200" s="23" t="s">
        <v>386</v>
      </c>
      <c r="BM200" s="23" t="s">
        <v>447</v>
      </c>
    </row>
    <row r="201" s="1" customFormat="1" ht="16.5" customHeight="1">
      <c r="B201" s="45"/>
      <c r="C201" s="251" t="s">
        <v>448</v>
      </c>
      <c r="D201" s="251" t="s">
        <v>170</v>
      </c>
      <c r="E201" s="252" t="s">
        <v>449</v>
      </c>
      <c r="F201" s="253" t="s">
        <v>450</v>
      </c>
      <c r="G201" s="254" t="s">
        <v>223</v>
      </c>
      <c r="H201" s="255">
        <v>7</v>
      </c>
      <c r="I201" s="256"/>
      <c r="J201" s="257">
        <f>ROUND(I201*H201,2)</f>
        <v>0</v>
      </c>
      <c r="K201" s="253" t="s">
        <v>136</v>
      </c>
      <c r="L201" s="258"/>
      <c r="M201" s="259" t="s">
        <v>21</v>
      </c>
      <c r="N201" s="260" t="s">
        <v>42</v>
      </c>
      <c r="O201" s="46"/>
      <c r="P201" s="225">
        <f>O201*H201</f>
        <v>0</v>
      </c>
      <c r="Q201" s="225">
        <v>0.079000000000000001</v>
      </c>
      <c r="R201" s="225">
        <f>Q201*H201</f>
        <v>0.55300000000000005</v>
      </c>
      <c r="S201" s="225">
        <v>0</v>
      </c>
      <c r="T201" s="226">
        <f>S201*H201</f>
        <v>0</v>
      </c>
      <c r="AR201" s="23" t="s">
        <v>451</v>
      </c>
      <c r="AT201" s="23" t="s">
        <v>170</v>
      </c>
      <c r="AU201" s="23" t="s">
        <v>79</v>
      </c>
      <c r="AY201" s="23" t="s">
        <v>119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23" t="s">
        <v>77</v>
      </c>
      <c r="BK201" s="227">
        <f>ROUND(I201*H201,2)</f>
        <v>0</v>
      </c>
      <c r="BL201" s="23" t="s">
        <v>386</v>
      </c>
      <c r="BM201" s="23" t="s">
        <v>452</v>
      </c>
    </row>
    <row r="202" s="1" customFormat="1" ht="16.5" customHeight="1">
      <c r="B202" s="45"/>
      <c r="C202" s="216" t="s">
        <v>453</v>
      </c>
      <c r="D202" s="216" t="s">
        <v>121</v>
      </c>
      <c r="E202" s="217" t="s">
        <v>454</v>
      </c>
      <c r="F202" s="218" t="s">
        <v>455</v>
      </c>
      <c r="G202" s="219" t="s">
        <v>223</v>
      </c>
      <c r="H202" s="220">
        <v>6</v>
      </c>
      <c r="I202" s="221"/>
      <c r="J202" s="222">
        <f>ROUND(I202*H202,2)</f>
        <v>0</v>
      </c>
      <c r="K202" s="218" t="s">
        <v>21</v>
      </c>
      <c r="L202" s="71"/>
      <c r="M202" s="223" t="s">
        <v>21</v>
      </c>
      <c r="N202" s="224" t="s">
        <v>42</v>
      </c>
      <c r="O202" s="46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AR202" s="23" t="s">
        <v>386</v>
      </c>
      <c r="AT202" s="23" t="s">
        <v>121</v>
      </c>
      <c r="AU202" s="23" t="s">
        <v>79</v>
      </c>
      <c r="AY202" s="23" t="s">
        <v>119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23" t="s">
        <v>77</v>
      </c>
      <c r="BK202" s="227">
        <f>ROUND(I202*H202,2)</f>
        <v>0</v>
      </c>
      <c r="BL202" s="23" t="s">
        <v>386</v>
      </c>
      <c r="BM202" s="23" t="s">
        <v>456</v>
      </c>
    </row>
    <row r="203" s="1" customFormat="1" ht="16.5" customHeight="1">
      <c r="B203" s="45"/>
      <c r="C203" s="251" t="s">
        <v>457</v>
      </c>
      <c r="D203" s="251" t="s">
        <v>170</v>
      </c>
      <c r="E203" s="252" t="s">
        <v>458</v>
      </c>
      <c r="F203" s="253" t="s">
        <v>459</v>
      </c>
      <c r="G203" s="254" t="s">
        <v>223</v>
      </c>
      <c r="H203" s="255">
        <v>6</v>
      </c>
      <c r="I203" s="256"/>
      <c r="J203" s="257">
        <f>ROUND(I203*H203,2)</f>
        <v>0</v>
      </c>
      <c r="K203" s="253" t="s">
        <v>21</v>
      </c>
      <c r="L203" s="258"/>
      <c r="M203" s="259" t="s">
        <v>21</v>
      </c>
      <c r="N203" s="260" t="s">
        <v>42</v>
      </c>
      <c r="O203" s="46"/>
      <c r="P203" s="225">
        <f>O203*H203</f>
        <v>0</v>
      </c>
      <c r="Q203" s="225">
        <v>0.20000000000000001</v>
      </c>
      <c r="R203" s="225">
        <f>Q203*H203</f>
        <v>1.2000000000000002</v>
      </c>
      <c r="S203" s="225">
        <v>0</v>
      </c>
      <c r="T203" s="226">
        <f>S203*H203</f>
        <v>0</v>
      </c>
      <c r="AR203" s="23" t="s">
        <v>451</v>
      </c>
      <c r="AT203" s="23" t="s">
        <v>170</v>
      </c>
      <c r="AU203" s="23" t="s">
        <v>79</v>
      </c>
      <c r="AY203" s="23" t="s">
        <v>119</v>
      </c>
      <c r="BE203" s="227">
        <f>IF(N203="základní",J203,0)</f>
        <v>0</v>
      </c>
      <c r="BF203" s="227">
        <f>IF(N203="snížená",J203,0)</f>
        <v>0</v>
      </c>
      <c r="BG203" s="227">
        <f>IF(N203="zákl. přenesená",J203,0)</f>
        <v>0</v>
      </c>
      <c r="BH203" s="227">
        <f>IF(N203="sníž. přenesená",J203,0)</f>
        <v>0</v>
      </c>
      <c r="BI203" s="227">
        <f>IF(N203="nulová",J203,0)</f>
        <v>0</v>
      </c>
      <c r="BJ203" s="23" t="s">
        <v>77</v>
      </c>
      <c r="BK203" s="227">
        <f>ROUND(I203*H203,2)</f>
        <v>0</v>
      </c>
      <c r="BL203" s="23" t="s">
        <v>386</v>
      </c>
      <c r="BM203" s="23" t="s">
        <v>460</v>
      </c>
    </row>
    <row r="204" s="1" customFormat="1" ht="16.5" customHeight="1">
      <c r="B204" s="45"/>
      <c r="C204" s="216" t="s">
        <v>461</v>
      </c>
      <c r="D204" s="216" t="s">
        <v>121</v>
      </c>
      <c r="E204" s="217" t="s">
        <v>462</v>
      </c>
      <c r="F204" s="218" t="s">
        <v>463</v>
      </c>
      <c r="G204" s="219" t="s">
        <v>223</v>
      </c>
      <c r="H204" s="220">
        <v>1</v>
      </c>
      <c r="I204" s="221"/>
      <c r="J204" s="222">
        <f>ROUND(I204*H204,2)</f>
        <v>0</v>
      </c>
      <c r="K204" s="218" t="s">
        <v>136</v>
      </c>
      <c r="L204" s="71"/>
      <c r="M204" s="223" t="s">
        <v>21</v>
      </c>
      <c r="N204" s="224" t="s">
        <v>42</v>
      </c>
      <c r="O204" s="46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AR204" s="23" t="s">
        <v>386</v>
      </c>
      <c r="AT204" s="23" t="s">
        <v>121</v>
      </c>
      <c r="AU204" s="23" t="s">
        <v>79</v>
      </c>
      <c r="AY204" s="23" t="s">
        <v>119</v>
      </c>
      <c r="BE204" s="227">
        <f>IF(N204="základní",J204,0)</f>
        <v>0</v>
      </c>
      <c r="BF204" s="227">
        <f>IF(N204="snížená",J204,0)</f>
        <v>0</v>
      </c>
      <c r="BG204" s="227">
        <f>IF(N204="zákl. přenesená",J204,0)</f>
        <v>0</v>
      </c>
      <c r="BH204" s="227">
        <f>IF(N204="sníž. přenesená",J204,0)</f>
        <v>0</v>
      </c>
      <c r="BI204" s="227">
        <f>IF(N204="nulová",J204,0)</f>
        <v>0</v>
      </c>
      <c r="BJ204" s="23" t="s">
        <v>77</v>
      </c>
      <c r="BK204" s="227">
        <f>ROUND(I204*H204,2)</f>
        <v>0</v>
      </c>
      <c r="BL204" s="23" t="s">
        <v>386</v>
      </c>
      <c r="BM204" s="23" t="s">
        <v>464</v>
      </c>
    </row>
    <row r="205" s="1" customFormat="1" ht="16.5" customHeight="1">
      <c r="B205" s="45"/>
      <c r="C205" s="251" t="s">
        <v>465</v>
      </c>
      <c r="D205" s="251" t="s">
        <v>170</v>
      </c>
      <c r="E205" s="252" t="s">
        <v>466</v>
      </c>
      <c r="F205" s="253" t="s">
        <v>467</v>
      </c>
      <c r="G205" s="254" t="s">
        <v>223</v>
      </c>
      <c r="H205" s="255">
        <v>1</v>
      </c>
      <c r="I205" s="256"/>
      <c r="J205" s="257">
        <f>ROUND(I205*H205,2)</f>
        <v>0</v>
      </c>
      <c r="K205" s="253" t="s">
        <v>21</v>
      </c>
      <c r="L205" s="258"/>
      <c r="M205" s="259" t="s">
        <v>21</v>
      </c>
      <c r="N205" s="260" t="s">
        <v>42</v>
      </c>
      <c r="O205" s="46"/>
      <c r="P205" s="225">
        <f>O205*H205</f>
        <v>0</v>
      </c>
      <c r="Q205" s="225">
        <v>0.00050000000000000001</v>
      </c>
      <c r="R205" s="225">
        <f>Q205*H205</f>
        <v>0.00050000000000000001</v>
      </c>
      <c r="S205" s="225">
        <v>0</v>
      </c>
      <c r="T205" s="226">
        <f>S205*H205</f>
        <v>0</v>
      </c>
      <c r="AR205" s="23" t="s">
        <v>451</v>
      </c>
      <c r="AT205" s="23" t="s">
        <v>170</v>
      </c>
      <c r="AU205" s="23" t="s">
        <v>79</v>
      </c>
      <c r="AY205" s="23" t="s">
        <v>119</v>
      </c>
      <c r="BE205" s="227">
        <f>IF(N205="základní",J205,0)</f>
        <v>0</v>
      </c>
      <c r="BF205" s="227">
        <f>IF(N205="snížená",J205,0)</f>
        <v>0</v>
      </c>
      <c r="BG205" s="227">
        <f>IF(N205="zákl. přenesená",J205,0)</f>
        <v>0</v>
      </c>
      <c r="BH205" s="227">
        <f>IF(N205="sníž. přenesená",J205,0)</f>
        <v>0</v>
      </c>
      <c r="BI205" s="227">
        <f>IF(N205="nulová",J205,0)</f>
        <v>0</v>
      </c>
      <c r="BJ205" s="23" t="s">
        <v>77</v>
      </c>
      <c r="BK205" s="227">
        <f>ROUND(I205*H205,2)</f>
        <v>0</v>
      </c>
      <c r="BL205" s="23" t="s">
        <v>386</v>
      </c>
      <c r="BM205" s="23" t="s">
        <v>468</v>
      </c>
    </row>
    <row r="206" s="1" customFormat="1" ht="16.5" customHeight="1">
      <c r="B206" s="45"/>
      <c r="C206" s="216" t="s">
        <v>469</v>
      </c>
      <c r="D206" s="216" t="s">
        <v>121</v>
      </c>
      <c r="E206" s="217" t="s">
        <v>470</v>
      </c>
      <c r="F206" s="218" t="s">
        <v>471</v>
      </c>
      <c r="G206" s="219" t="s">
        <v>223</v>
      </c>
      <c r="H206" s="220">
        <v>6</v>
      </c>
      <c r="I206" s="221"/>
      <c r="J206" s="222">
        <f>ROUND(I206*H206,2)</f>
        <v>0</v>
      </c>
      <c r="K206" s="218" t="s">
        <v>21</v>
      </c>
      <c r="L206" s="71"/>
      <c r="M206" s="223" t="s">
        <v>21</v>
      </c>
      <c r="N206" s="224" t="s">
        <v>42</v>
      </c>
      <c r="O206" s="46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AR206" s="23" t="s">
        <v>386</v>
      </c>
      <c r="AT206" s="23" t="s">
        <v>121</v>
      </c>
      <c r="AU206" s="23" t="s">
        <v>79</v>
      </c>
      <c r="AY206" s="23" t="s">
        <v>119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23" t="s">
        <v>77</v>
      </c>
      <c r="BK206" s="227">
        <f>ROUND(I206*H206,2)</f>
        <v>0</v>
      </c>
      <c r="BL206" s="23" t="s">
        <v>386</v>
      </c>
      <c r="BM206" s="23" t="s">
        <v>472</v>
      </c>
    </row>
    <row r="207" s="1" customFormat="1" ht="16.5" customHeight="1">
      <c r="B207" s="45"/>
      <c r="C207" s="251" t="s">
        <v>473</v>
      </c>
      <c r="D207" s="251" t="s">
        <v>170</v>
      </c>
      <c r="E207" s="252" t="s">
        <v>474</v>
      </c>
      <c r="F207" s="253" t="s">
        <v>475</v>
      </c>
      <c r="G207" s="254" t="s">
        <v>223</v>
      </c>
      <c r="H207" s="255">
        <v>6</v>
      </c>
      <c r="I207" s="256"/>
      <c r="J207" s="257">
        <f>ROUND(I207*H207,2)</f>
        <v>0</v>
      </c>
      <c r="K207" s="253" t="s">
        <v>21</v>
      </c>
      <c r="L207" s="258"/>
      <c r="M207" s="259" t="s">
        <v>21</v>
      </c>
      <c r="N207" s="260" t="s">
        <v>42</v>
      </c>
      <c r="O207" s="46"/>
      <c r="P207" s="225">
        <f>O207*H207</f>
        <v>0</v>
      </c>
      <c r="Q207" s="225">
        <v>0.00018000000000000001</v>
      </c>
      <c r="R207" s="225">
        <f>Q207*H207</f>
        <v>0.00108</v>
      </c>
      <c r="S207" s="225">
        <v>0</v>
      </c>
      <c r="T207" s="226">
        <f>S207*H207</f>
        <v>0</v>
      </c>
      <c r="AR207" s="23" t="s">
        <v>451</v>
      </c>
      <c r="AT207" s="23" t="s">
        <v>170</v>
      </c>
      <c r="AU207" s="23" t="s">
        <v>79</v>
      </c>
      <c r="AY207" s="23" t="s">
        <v>119</v>
      </c>
      <c r="BE207" s="227">
        <f>IF(N207="základní",J207,0)</f>
        <v>0</v>
      </c>
      <c r="BF207" s="227">
        <f>IF(N207="snížená",J207,0)</f>
        <v>0</v>
      </c>
      <c r="BG207" s="227">
        <f>IF(N207="zákl. přenesená",J207,0)</f>
        <v>0</v>
      </c>
      <c r="BH207" s="227">
        <f>IF(N207="sníž. přenesená",J207,0)</f>
        <v>0</v>
      </c>
      <c r="BI207" s="227">
        <f>IF(N207="nulová",J207,0)</f>
        <v>0</v>
      </c>
      <c r="BJ207" s="23" t="s">
        <v>77</v>
      </c>
      <c r="BK207" s="227">
        <f>ROUND(I207*H207,2)</f>
        <v>0</v>
      </c>
      <c r="BL207" s="23" t="s">
        <v>386</v>
      </c>
      <c r="BM207" s="23" t="s">
        <v>476</v>
      </c>
    </row>
    <row r="208" s="1" customFormat="1" ht="16.5" customHeight="1">
      <c r="B208" s="45"/>
      <c r="C208" s="216" t="s">
        <v>477</v>
      </c>
      <c r="D208" s="216" t="s">
        <v>121</v>
      </c>
      <c r="E208" s="217" t="s">
        <v>478</v>
      </c>
      <c r="F208" s="218" t="s">
        <v>479</v>
      </c>
      <c r="G208" s="219" t="s">
        <v>223</v>
      </c>
      <c r="H208" s="220">
        <v>1</v>
      </c>
      <c r="I208" s="221"/>
      <c r="J208" s="222">
        <f>ROUND(I208*H208,2)</f>
        <v>0</v>
      </c>
      <c r="K208" s="218" t="s">
        <v>21</v>
      </c>
      <c r="L208" s="71"/>
      <c r="M208" s="223" t="s">
        <v>21</v>
      </c>
      <c r="N208" s="224" t="s">
        <v>42</v>
      </c>
      <c r="O208" s="46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AR208" s="23" t="s">
        <v>386</v>
      </c>
      <c r="AT208" s="23" t="s">
        <v>121</v>
      </c>
      <c r="AU208" s="23" t="s">
        <v>79</v>
      </c>
      <c r="AY208" s="23" t="s">
        <v>119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23" t="s">
        <v>77</v>
      </c>
      <c r="BK208" s="227">
        <f>ROUND(I208*H208,2)</f>
        <v>0</v>
      </c>
      <c r="BL208" s="23" t="s">
        <v>386</v>
      </c>
      <c r="BM208" s="23" t="s">
        <v>480</v>
      </c>
    </row>
    <row r="209" s="1" customFormat="1" ht="16.5" customHeight="1">
      <c r="B209" s="45"/>
      <c r="C209" s="251" t="s">
        <v>481</v>
      </c>
      <c r="D209" s="251" t="s">
        <v>170</v>
      </c>
      <c r="E209" s="252" t="s">
        <v>482</v>
      </c>
      <c r="F209" s="253" t="s">
        <v>483</v>
      </c>
      <c r="G209" s="254" t="s">
        <v>223</v>
      </c>
      <c r="H209" s="255">
        <v>1</v>
      </c>
      <c r="I209" s="256"/>
      <c r="J209" s="257">
        <f>ROUND(I209*H209,2)</f>
        <v>0</v>
      </c>
      <c r="K209" s="253" t="s">
        <v>21</v>
      </c>
      <c r="L209" s="258"/>
      <c r="M209" s="259" t="s">
        <v>21</v>
      </c>
      <c r="N209" s="260" t="s">
        <v>42</v>
      </c>
      <c r="O209" s="46"/>
      <c r="P209" s="225">
        <f>O209*H209</f>
        <v>0</v>
      </c>
      <c r="Q209" s="225">
        <v>0.00018000000000000001</v>
      </c>
      <c r="R209" s="225">
        <f>Q209*H209</f>
        <v>0.00018000000000000001</v>
      </c>
      <c r="S209" s="225">
        <v>0</v>
      </c>
      <c r="T209" s="226">
        <f>S209*H209</f>
        <v>0</v>
      </c>
      <c r="AR209" s="23" t="s">
        <v>451</v>
      </c>
      <c r="AT209" s="23" t="s">
        <v>170</v>
      </c>
      <c r="AU209" s="23" t="s">
        <v>79</v>
      </c>
      <c r="AY209" s="23" t="s">
        <v>119</v>
      </c>
      <c r="BE209" s="227">
        <f>IF(N209="základní",J209,0)</f>
        <v>0</v>
      </c>
      <c r="BF209" s="227">
        <f>IF(N209="snížená",J209,0)</f>
        <v>0</v>
      </c>
      <c r="BG209" s="227">
        <f>IF(N209="zákl. přenesená",J209,0)</f>
        <v>0</v>
      </c>
      <c r="BH209" s="227">
        <f>IF(N209="sníž. přenesená",J209,0)</f>
        <v>0</v>
      </c>
      <c r="BI209" s="227">
        <f>IF(N209="nulová",J209,0)</f>
        <v>0</v>
      </c>
      <c r="BJ209" s="23" t="s">
        <v>77</v>
      </c>
      <c r="BK209" s="227">
        <f>ROUND(I209*H209,2)</f>
        <v>0</v>
      </c>
      <c r="BL209" s="23" t="s">
        <v>386</v>
      </c>
      <c r="BM209" s="23" t="s">
        <v>484</v>
      </c>
    </row>
    <row r="210" s="1" customFormat="1" ht="16.5" customHeight="1">
      <c r="B210" s="45"/>
      <c r="C210" s="216" t="s">
        <v>485</v>
      </c>
      <c r="D210" s="216" t="s">
        <v>121</v>
      </c>
      <c r="E210" s="217" t="s">
        <v>486</v>
      </c>
      <c r="F210" s="218" t="s">
        <v>487</v>
      </c>
      <c r="G210" s="219" t="s">
        <v>223</v>
      </c>
      <c r="H210" s="220">
        <v>177</v>
      </c>
      <c r="I210" s="221"/>
      <c r="J210" s="222">
        <f>ROUND(I210*H210,2)</f>
        <v>0</v>
      </c>
      <c r="K210" s="218" t="s">
        <v>136</v>
      </c>
      <c r="L210" s="71"/>
      <c r="M210" s="223" t="s">
        <v>21</v>
      </c>
      <c r="N210" s="224" t="s">
        <v>42</v>
      </c>
      <c r="O210" s="46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AR210" s="23" t="s">
        <v>386</v>
      </c>
      <c r="AT210" s="23" t="s">
        <v>121</v>
      </c>
      <c r="AU210" s="23" t="s">
        <v>79</v>
      </c>
      <c r="AY210" s="23" t="s">
        <v>119</v>
      </c>
      <c r="BE210" s="227">
        <f>IF(N210="základní",J210,0)</f>
        <v>0</v>
      </c>
      <c r="BF210" s="227">
        <f>IF(N210="snížená",J210,0)</f>
        <v>0</v>
      </c>
      <c r="BG210" s="227">
        <f>IF(N210="zákl. přenesená",J210,0)</f>
        <v>0</v>
      </c>
      <c r="BH210" s="227">
        <f>IF(N210="sníž. přenesená",J210,0)</f>
        <v>0</v>
      </c>
      <c r="BI210" s="227">
        <f>IF(N210="nulová",J210,0)</f>
        <v>0</v>
      </c>
      <c r="BJ210" s="23" t="s">
        <v>77</v>
      </c>
      <c r="BK210" s="227">
        <f>ROUND(I210*H210,2)</f>
        <v>0</v>
      </c>
      <c r="BL210" s="23" t="s">
        <v>386</v>
      </c>
      <c r="BM210" s="23" t="s">
        <v>488</v>
      </c>
    </row>
    <row r="211" s="1" customFormat="1" ht="16.5" customHeight="1">
      <c r="B211" s="45"/>
      <c r="C211" s="251" t="s">
        <v>489</v>
      </c>
      <c r="D211" s="251" t="s">
        <v>170</v>
      </c>
      <c r="E211" s="252" t="s">
        <v>490</v>
      </c>
      <c r="F211" s="253" t="s">
        <v>491</v>
      </c>
      <c r="G211" s="254" t="s">
        <v>223</v>
      </c>
      <c r="H211" s="255">
        <v>103</v>
      </c>
      <c r="I211" s="256"/>
      <c r="J211" s="257">
        <f>ROUND(I211*H211,2)</f>
        <v>0</v>
      </c>
      <c r="K211" s="253" t="s">
        <v>21</v>
      </c>
      <c r="L211" s="258"/>
      <c r="M211" s="259" t="s">
        <v>21</v>
      </c>
      <c r="N211" s="260" t="s">
        <v>42</v>
      </c>
      <c r="O211" s="46"/>
      <c r="P211" s="225">
        <f>O211*H211</f>
        <v>0</v>
      </c>
      <c r="Q211" s="225">
        <v>3.0000000000000001E-05</v>
      </c>
      <c r="R211" s="225">
        <f>Q211*H211</f>
        <v>0.0030899999999999999</v>
      </c>
      <c r="S211" s="225">
        <v>0</v>
      </c>
      <c r="T211" s="226">
        <f>S211*H211</f>
        <v>0</v>
      </c>
      <c r="AR211" s="23" t="s">
        <v>353</v>
      </c>
      <c r="AT211" s="23" t="s">
        <v>170</v>
      </c>
      <c r="AU211" s="23" t="s">
        <v>79</v>
      </c>
      <c r="AY211" s="23" t="s">
        <v>119</v>
      </c>
      <c r="BE211" s="227">
        <f>IF(N211="základní",J211,0)</f>
        <v>0</v>
      </c>
      <c r="BF211" s="227">
        <f>IF(N211="snížená",J211,0)</f>
        <v>0</v>
      </c>
      <c r="BG211" s="227">
        <f>IF(N211="zákl. přenesená",J211,0)</f>
        <v>0</v>
      </c>
      <c r="BH211" s="227">
        <f>IF(N211="sníž. přenesená",J211,0)</f>
        <v>0</v>
      </c>
      <c r="BI211" s="227">
        <f>IF(N211="nulová",J211,0)</f>
        <v>0</v>
      </c>
      <c r="BJ211" s="23" t="s">
        <v>77</v>
      </c>
      <c r="BK211" s="227">
        <f>ROUND(I211*H211,2)</f>
        <v>0</v>
      </c>
      <c r="BL211" s="23" t="s">
        <v>353</v>
      </c>
      <c r="BM211" s="23" t="s">
        <v>492</v>
      </c>
    </row>
    <row r="212" s="1" customFormat="1" ht="16.5" customHeight="1">
      <c r="B212" s="45"/>
      <c r="C212" s="251" t="s">
        <v>493</v>
      </c>
      <c r="D212" s="251" t="s">
        <v>170</v>
      </c>
      <c r="E212" s="252" t="s">
        <v>494</v>
      </c>
      <c r="F212" s="253" t="s">
        <v>495</v>
      </c>
      <c r="G212" s="254" t="s">
        <v>223</v>
      </c>
      <c r="H212" s="255">
        <v>56</v>
      </c>
      <c r="I212" s="256"/>
      <c r="J212" s="257">
        <f>ROUND(I212*H212,2)</f>
        <v>0</v>
      </c>
      <c r="K212" s="253" t="s">
        <v>21</v>
      </c>
      <c r="L212" s="258"/>
      <c r="M212" s="259" t="s">
        <v>21</v>
      </c>
      <c r="N212" s="260" t="s">
        <v>42</v>
      </c>
      <c r="O212" s="46"/>
      <c r="P212" s="225">
        <f>O212*H212</f>
        <v>0</v>
      </c>
      <c r="Q212" s="225">
        <v>3.0000000000000001E-05</v>
      </c>
      <c r="R212" s="225">
        <f>Q212*H212</f>
        <v>0.0016800000000000001</v>
      </c>
      <c r="S212" s="225">
        <v>0</v>
      </c>
      <c r="T212" s="226">
        <f>S212*H212</f>
        <v>0</v>
      </c>
      <c r="AR212" s="23" t="s">
        <v>353</v>
      </c>
      <c r="AT212" s="23" t="s">
        <v>170</v>
      </c>
      <c r="AU212" s="23" t="s">
        <v>79</v>
      </c>
      <c r="AY212" s="23" t="s">
        <v>119</v>
      </c>
      <c r="BE212" s="227">
        <f>IF(N212="základní",J212,0)</f>
        <v>0</v>
      </c>
      <c r="BF212" s="227">
        <f>IF(N212="snížená",J212,0)</f>
        <v>0</v>
      </c>
      <c r="BG212" s="227">
        <f>IF(N212="zákl. přenesená",J212,0)</f>
        <v>0</v>
      </c>
      <c r="BH212" s="227">
        <f>IF(N212="sníž. přenesená",J212,0)</f>
        <v>0</v>
      </c>
      <c r="BI212" s="227">
        <f>IF(N212="nulová",J212,0)</f>
        <v>0</v>
      </c>
      <c r="BJ212" s="23" t="s">
        <v>77</v>
      </c>
      <c r="BK212" s="227">
        <f>ROUND(I212*H212,2)</f>
        <v>0</v>
      </c>
      <c r="BL212" s="23" t="s">
        <v>353</v>
      </c>
      <c r="BM212" s="23" t="s">
        <v>496</v>
      </c>
    </row>
    <row r="213" s="1" customFormat="1" ht="16.5" customHeight="1">
      <c r="B213" s="45"/>
      <c r="C213" s="251" t="s">
        <v>497</v>
      </c>
      <c r="D213" s="251" t="s">
        <v>170</v>
      </c>
      <c r="E213" s="252" t="s">
        <v>498</v>
      </c>
      <c r="F213" s="253" t="s">
        <v>499</v>
      </c>
      <c r="G213" s="254" t="s">
        <v>223</v>
      </c>
      <c r="H213" s="255">
        <v>17</v>
      </c>
      <c r="I213" s="256"/>
      <c r="J213" s="257">
        <f>ROUND(I213*H213,2)</f>
        <v>0</v>
      </c>
      <c r="K213" s="253" t="s">
        <v>21</v>
      </c>
      <c r="L213" s="258"/>
      <c r="M213" s="259" t="s">
        <v>21</v>
      </c>
      <c r="N213" s="260" t="s">
        <v>42</v>
      </c>
      <c r="O213" s="46"/>
      <c r="P213" s="225">
        <f>O213*H213</f>
        <v>0</v>
      </c>
      <c r="Q213" s="225">
        <v>3.0000000000000001E-05</v>
      </c>
      <c r="R213" s="225">
        <f>Q213*H213</f>
        <v>0.00051000000000000004</v>
      </c>
      <c r="S213" s="225">
        <v>0</v>
      </c>
      <c r="T213" s="226">
        <f>S213*H213</f>
        <v>0</v>
      </c>
      <c r="AR213" s="23" t="s">
        <v>353</v>
      </c>
      <c r="AT213" s="23" t="s">
        <v>170</v>
      </c>
      <c r="AU213" s="23" t="s">
        <v>79</v>
      </c>
      <c r="AY213" s="23" t="s">
        <v>119</v>
      </c>
      <c r="BE213" s="227">
        <f>IF(N213="základní",J213,0)</f>
        <v>0</v>
      </c>
      <c r="BF213" s="227">
        <f>IF(N213="snížená",J213,0)</f>
        <v>0</v>
      </c>
      <c r="BG213" s="227">
        <f>IF(N213="zákl. přenesená",J213,0)</f>
        <v>0</v>
      </c>
      <c r="BH213" s="227">
        <f>IF(N213="sníž. přenesená",J213,0)</f>
        <v>0</v>
      </c>
      <c r="BI213" s="227">
        <f>IF(N213="nulová",J213,0)</f>
        <v>0</v>
      </c>
      <c r="BJ213" s="23" t="s">
        <v>77</v>
      </c>
      <c r="BK213" s="227">
        <f>ROUND(I213*H213,2)</f>
        <v>0</v>
      </c>
      <c r="BL213" s="23" t="s">
        <v>353</v>
      </c>
      <c r="BM213" s="23" t="s">
        <v>500</v>
      </c>
    </row>
    <row r="214" s="1" customFormat="1" ht="16.5" customHeight="1">
      <c r="B214" s="45"/>
      <c r="C214" s="251" t="s">
        <v>501</v>
      </c>
      <c r="D214" s="251" t="s">
        <v>170</v>
      </c>
      <c r="E214" s="252" t="s">
        <v>502</v>
      </c>
      <c r="F214" s="253" t="s">
        <v>503</v>
      </c>
      <c r="G214" s="254" t="s">
        <v>223</v>
      </c>
      <c r="H214" s="255">
        <v>1</v>
      </c>
      <c r="I214" s="256"/>
      <c r="J214" s="257">
        <f>ROUND(I214*H214,2)</f>
        <v>0</v>
      </c>
      <c r="K214" s="253" t="s">
        <v>21</v>
      </c>
      <c r="L214" s="258"/>
      <c r="M214" s="259" t="s">
        <v>21</v>
      </c>
      <c r="N214" s="260" t="s">
        <v>42</v>
      </c>
      <c r="O214" s="46"/>
      <c r="P214" s="225">
        <f>O214*H214</f>
        <v>0</v>
      </c>
      <c r="Q214" s="225">
        <v>3.0000000000000001E-05</v>
      </c>
      <c r="R214" s="225">
        <f>Q214*H214</f>
        <v>3.0000000000000001E-05</v>
      </c>
      <c r="S214" s="225">
        <v>0</v>
      </c>
      <c r="T214" s="226">
        <f>S214*H214</f>
        <v>0</v>
      </c>
      <c r="AR214" s="23" t="s">
        <v>353</v>
      </c>
      <c r="AT214" s="23" t="s">
        <v>170</v>
      </c>
      <c r="AU214" s="23" t="s">
        <v>79</v>
      </c>
      <c r="AY214" s="23" t="s">
        <v>119</v>
      </c>
      <c r="BE214" s="227">
        <f>IF(N214="základní",J214,0)</f>
        <v>0</v>
      </c>
      <c r="BF214" s="227">
        <f>IF(N214="snížená",J214,0)</f>
        <v>0</v>
      </c>
      <c r="BG214" s="227">
        <f>IF(N214="zákl. přenesená",J214,0)</f>
        <v>0</v>
      </c>
      <c r="BH214" s="227">
        <f>IF(N214="sníž. přenesená",J214,0)</f>
        <v>0</v>
      </c>
      <c r="BI214" s="227">
        <f>IF(N214="nulová",J214,0)</f>
        <v>0</v>
      </c>
      <c r="BJ214" s="23" t="s">
        <v>77</v>
      </c>
      <c r="BK214" s="227">
        <f>ROUND(I214*H214,2)</f>
        <v>0</v>
      </c>
      <c r="BL214" s="23" t="s">
        <v>353</v>
      </c>
      <c r="BM214" s="23" t="s">
        <v>504</v>
      </c>
    </row>
    <row r="215" s="1" customFormat="1" ht="25.5" customHeight="1">
      <c r="B215" s="45"/>
      <c r="C215" s="216" t="s">
        <v>505</v>
      </c>
      <c r="D215" s="216" t="s">
        <v>121</v>
      </c>
      <c r="E215" s="217" t="s">
        <v>506</v>
      </c>
      <c r="F215" s="218" t="s">
        <v>507</v>
      </c>
      <c r="G215" s="219" t="s">
        <v>162</v>
      </c>
      <c r="H215" s="220">
        <v>7</v>
      </c>
      <c r="I215" s="221"/>
      <c r="J215" s="222">
        <f>ROUND(I215*H215,2)</f>
        <v>0</v>
      </c>
      <c r="K215" s="218" t="s">
        <v>21</v>
      </c>
      <c r="L215" s="71"/>
      <c r="M215" s="223" t="s">
        <v>21</v>
      </c>
      <c r="N215" s="224" t="s">
        <v>42</v>
      </c>
      <c r="O215" s="46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AR215" s="23" t="s">
        <v>386</v>
      </c>
      <c r="AT215" s="23" t="s">
        <v>121</v>
      </c>
      <c r="AU215" s="23" t="s">
        <v>79</v>
      </c>
      <c r="AY215" s="23" t="s">
        <v>119</v>
      </c>
      <c r="BE215" s="227">
        <f>IF(N215="základní",J215,0)</f>
        <v>0</v>
      </c>
      <c r="BF215" s="227">
        <f>IF(N215="snížená",J215,0)</f>
        <v>0</v>
      </c>
      <c r="BG215" s="227">
        <f>IF(N215="zákl. přenesená",J215,0)</f>
        <v>0</v>
      </c>
      <c r="BH215" s="227">
        <f>IF(N215="sníž. přenesená",J215,0)</f>
        <v>0</v>
      </c>
      <c r="BI215" s="227">
        <f>IF(N215="nulová",J215,0)</f>
        <v>0</v>
      </c>
      <c r="BJ215" s="23" t="s">
        <v>77</v>
      </c>
      <c r="BK215" s="227">
        <f>ROUND(I215*H215,2)</f>
        <v>0</v>
      </c>
      <c r="BL215" s="23" t="s">
        <v>386</v>
      </c>
      <c r="BM215" s="23" t="s">
        <v>508</v>
      </c>
    </row>
    <row r="216" s="1" customFormat="1" ht="16.5" customHeight="1">
      <c r="B216" s="45"/>
      <c r="C216" s="251" t="s">
        <v>509</v>
      </c>
      <c r="D216" s="251" t="s">
        <v>170</v>
      </c>
      <c r="E216" s="252" t="s">
        <v>510</v>
      </c>
      <c r="F216" s="253" t="s">
        <v>511</v>
      </c>
      <c r="G216" s="254" t="s">
        <v>512</v>
      </c>
      <c r="H216" s="255">
        <v>7</v>
      </c>
      <c r="I216" s="256"/>
      <c r="J216" s="257">
        <f>ROUND(I216*H216,2)</f>
        <v>0</v>
      </c>
      <c r="K216" s="253" t="s">
        <v>21</v>
      </c>
      <c r="L216" s="258"/>
      <c r="M216" s="259" t="s">
        <v>21</v>
      </c>
      <c r="N216" s="260" t="s">
        <v>42</v>
      </c>
      <c r="O216" s="46"/>
      <c r="P216" s="225">
        <f>O216*H216</f>
        <v>0</v>
      </c>
      <c r="Q216" s="225">
        <v>0.001</v>
      </c>
      <c r="R216" s="225">
        <f>Q216*H216</f>
        <v>0.0070000000000000001</v>
      </c>
      <c r="S216" s="225">
        <v>0</v>
      </c>
      <c r="T216" s="226">
        <f>S216*H216</f>
        <v>0</v>
      </c>
      <c r="AR216" s="23" t="s">
        <v>451</v>
      </c>
      <c r="AT216" s="23" t="s">
        <v>170</v>
      </c>
      <c r="AU216" s="23" t="s">
        <v>79</v>
      </c>
      <c r="AY216" s="23" t="s">
        <v>119</v>
      </c>
      <c r="BE216" s="227">
        <f>IF(N216="základní",J216,0)</f>
        <v>0</v>
      </c>
      <c r="BF216" s="227">
        <f>IF(N216="snížená",J216,0)</f>
        <v>0</v>
      </c>
      <c r="BG216" s="227">
        <f>IF(N216="zákl. přenesená",J216,0)</f>
        <v>0</v>
      </c>
      <c r="BH216" s="227">
        <f>IF(N216="sníž. přenesená",J216,0)</f>
        <v>0</v>
      </c>
      <c r="BI216" s="227">
        <f>IF(N216="nulová",J216,0)</f>
        <v>0</v>
      </c>
      <c r="BJ216" s="23" t="s">
        <v>77</v>
      </c>
      <c r="BK216" s="227">
        <f>ROUND(I216*H216,2)</f>
        <v>0</v>
      </c>
      <c r="BL216" s="23" t="s">
        <v>386</v>
      </c>
      <c r="BM216" s="23" t="s">
        <v>513</v>
      </c>
    </row>
    <row r="217" s="1" customFormat="1" ht="25.5" customHeight="1">
      <c r="B217" s="45"/>
      <c r="C217" s="216" t="s">
        <v>514</v>
      </c>
      <c r="D217" s="216" t="s">
        <v>121</v>
      </c>
      <c r="E217" s="217" t="s">
        <v>515</v>
      </c>
      <c r="F217" s="218" t="s">
        <v>516</v>
      </c>
      <c r="G217" s="219" t="s">
        <v>162</v>
      </c>
      <c r="H217" s="220">
        <v>225</v>
      </c>
      <c r="I217" s="221"/>
      <c r="J217" s="222">
        <f>ROUND(I217*H217,2)</f>
        <v>0</v>
      </c>
      <c r="K217" s="218" t="s">
        <v>21</v>
      </c>
      <c r="L217" s="71"/>
      <c r="M217" s="223" t="s">
        <v>21</v>
      </c>
      <c r="N217" s="224" t="s">
        <v>42</v>
      </c>
      <c r="O217" s="46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AR217" s="23" t="s">
        <v>386</v>
      </c>
      <c r="AT217" s="23" t="s">
        <v>121</v>
      </c>
      <c r="AU217" s="23" t="s">
        <v>79</v>
      </c>
      <c r="AY217" s="23" t="s">
        <v>119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23" t="s">
        <v>77</v>
      </c>
      <c r="BK217" s="227">
        <f>ROUND(I217*H217,2)</f>
        <v>0</v>
      </c>
      <c r="BL217" s="23" t="s">
        <v>386</v>
      </c>
      <c r="BM217" s="23" t="s">
        <v>517</v>
      </c>
    </row>
    <row r="218" s="1" customFormat="1" ht="16.5" customHeight="1">
      <c r="B218" s="45"/>
      <c r="C218" s="251" t="s">
        <v>518</v>
      </c>
      <c r="D218" s="251" t="s">
        <v>170</v>
      </c>
      <c r="E218" s="252" t="s">
        <v>519</v>
      </c>
      <c r="F218" s="253" t="s">
        <v>520</v>
      </c>
      <c r="G218" s="254" t="s">
        <v>512</v>
      </c>
      <c r="H218" s="255">
        <v>225</v>
      </c>
      <c r="I218" s="256"/>
      <c r="J218" s="257">
        <f>ROUND(I218*H218,2)</f>
        <v>0</v>
      </c>
      <c r="K218" s="253" t="s">
        <v>21</v>
      </c>
      <c r="L218" s="258"/>
      <c r="M218" s="259" t="s">
        <v>21</v>
      </c>
      <c r="N218" s="260" t="s">
        <v>42</v>
      </c>
      <c r="O218" s="46"/>
      <c r="P218" s="225">
        <f>O218*H218</f>
        <v>0</v>
      </c>
      <c r="Q218" s="225">
        <v>0.001</v>
      </c>
      <c r="R218" s="225">
        <f>Q218*H218</f>
        <v>0.22500000000000001</v>
      </c>
      <c r="S218" s="225">
        <v>0</v>
      </c>
      <c r="T218" s="226">
        <f>S218*H218</f>
        <v>0</v>
      </c>
      <c r="AR218" s="23" t="s">
        <v>451</v>
      </c>
      <c r="AT218" s="23" t="s">
        <v>170</v>
      </c>
      <c r="AU218" s="23" t="s">
        <v>79</v>
      </c>
      <c r="AY218" s="23" t="s">
        <v>119</v>
      </c>
      <c r="BE218" s="227">
        <f>IF(N218="základní",J218,0)</f>
        <v>0</v>
      </c>
      <c r="BF218" s="227">
        <f>IF(N218="snížená",J218,0)</f>
        <v>0</v>
      </c>
      <c r="BG218" s="227">
        <f>IF(N218="zákl. přenesená",J218,0)</f>
        <v>0</v>
      </c>
      <c r="BH218" s="227">
        <f>IF(N218="sníž. přenesená",J218,0)</f>
        <v>0</v>
      </c>
      <c r="BI218" s="227">
        <f>IF(N218="nulová",J218,0)</f>
        <v>0</v>
      </c>
      <c r="BJ218" s="23" t="s">
        <v>77</v>
      </c>
      <c r="BK218" s="227">
        <f>ROUND(I218*H218,2)</f>
        <v>0</v>
      </c>
      <c r="BL218" s="23" t="s">
        <v>386</v>
      </c>
      <c r="BM218" s="23" t="s">
        <v>521</v>
      </c>
    </row>
    <row r="219" s="1" customFormat="1" ht="16.5" customHeight="1">
      <c r="B219" s="45"/>
      <c r="C219" s="216" t="s">
        <v>522</v>
      </c>
      <c r="D219" s="216" t="s">
        <v>121</v>
      </c>
      <c r="E219" s="217" t="s">
        <v>523</v>
      </c>
      <c r="F219" s="218" t="s">
        <v>524</v>
      </c>
      <c r="G219" s="219" t="s">
        <v>223</v>
      </c>
      <c r="H219" s="220">
        <v>18</v>
      </c>
      <c r="I219" s="221"/>
      <c r="J219" s="222">
        <f>ROUND(I219*H219,2)</f>
        <v>0</v>
      </c>
      <c r="K219" s="218" t="s">
        <v>21</v>
      </c>
      <c r="L219" s="71"/>
      <c r="M219" s="223" t="s">
        <v>21</v>
      </c>
      <c r="N219" s="224" t="s">
        <v>42</v>
      </c>
      <c r="O219" s="46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AR219" s="23" t="s">
        <v>386</v>
      </c>
      <c r="AT219" s="23" t="s">
        <v>121</v>
      </c>
      <c r="AU219" s="23" t="s">
        <v>79</v>
      </c>
      <c r="AY219" s="23" t="s">
        <v>119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23" t="s">
        <v>77</v>
      </c>
      <c r="BK219" s="227">
        <f>ROUND(I219*H219,2)</f>
        <v>0</v>
      </c>
      <c r="BL219" s="23" t="s">
        <v>386</v>
      </c>
      <c r="BM219" s="23" t="s">
        <v>525</v>
      </c>
    </row>
    <row r="220" s="1" customFormat="1" ht="25.5" customHeight="1">
      <c r="B220" s="45"/>
      <c r="C220" s="251" t="s">
        <v>526</v>
      </c>
      <c r="D220" s="251" t="s">
        <v>170</v>
      </c>
      <c r="E220" s="252" t="s">
        <v>527</v>
      </c>
      <c r="F220" s="253" t="s">
        <v>528</v>
      </c>
      <c r="G220" s="254" t="s">
        <v>223</v>
      </c>
      <c r="H220" s="255">
        <v>14</v>
      </c>
      <c r="I220" s="256"/>
      <c r="J220" s="257">
        <f>ROUND(I220*H220,2)</f>
        <v>0</v>
      </c>
      <c r="K220" s="253" t="s">
        <v>21</v>
      </c>
      <c r="L220" s="258"/>
      <c r="M220" s="259" t="s">
        <v>21</v>
      </c>
      <c r="N220" s="260" t="s">
        <v>42</v>
      </c>
      <c r="O220" s="46"/>
      <c r="P220" s="225">
        <f>O220*H220</f>
        <v>0</v>
      </c>
      <c r="Q220" s="225">
        <v>0.00069999999999999999</v>
      </c>
      <c r="R220" s="225">
        <f>Q220*H220</f>
        <v>0.0097999999999999997</v>
      </c>
      <c r="S220" s="225">
        <v>0</v>
      </c>
      <c r="T220" s="226">
        <f>S220*H220</f>
        <v>0</v>
      </c>
      <c r="AR220" s="23" t="s">
        <v>451</v>
      </c>
      <c r="AT220" s="23" t="s">
        <v>170</v>
      </c>
      <c r="AU220" s="23" t="s">
        <v>79</v>
      </c>
      <c r="AY220" s="23" t="s">
        <v>119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23" t="s">
        <v>77</v>
      </c>
      <c r="BK220" s="227">
        <f>ROUND(I220*H220,2)</f>
        <v>0</v>
      </c>
      <c r="BL220" s="23" t="s">
        <v>386</v>
      </c>
      <c r="BM220" s="23" t="s">
        <v>529</v>
      </c>
    </row>
    <row r="221" s="1" customFormat="1" ht="16.5" customHeight="1">
      <c r="B221" s="45"/>
      <c r="C221" s="216" t="s">
        <v>530</v>
      </c>
      <c r="D221" s="216" t="s">
        <v>121</v>
      </c>
      <c r="E221" s="217" t="s">
        <v>531</v>
      </c>
      <c r="F221" s="218" t="s">
        <v>532</v>
      </c>
      <c r="G221" s="219" t="s">
        <v>223</v>
      </c>
      <c r="H221" s="220">
        <v>7</v>
      </c>
      <c r="I221" s="221"/>
      <c r="J221" s="222">
        <f>ROUND(I221*H221,2)</f>
        <v>0</v>
      </c>
      <c r="K221" s="218" t="s">
        <v>136</v>
      </c>
      <c r="L221" s="71"/>
      <c r="M221" s="223" t="s">
        <v>21</v>
      </c>
      <c r="N221" s="224" t="s">
        <v>42</v>
      </c>
      <c r="O221" s="46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AR221" s="23" t="s">
        <v>386</v>
      </c>
      <c r="AT221" s="23" t="s">
        <v>121</v>
      </c>
      <c r="AU221" s="23" t="s">
        <v>79</v>
      </c>
      <c r="AY221" s="23" t="s">
        <v>119</v>
      </c>
      <c r="BE221" s="227">
        <f>IF(N221="základní",J221,0)</f>
        <v>0</v>
      </c>
      <c r="BF221" s="227">
        <f>IF(N221="snížená",J221,0)</f>
        <v>0</v>
      </c>
      <c r="BG221" s="227">
        <f>IF(N221="zákl. přenesená",J221,0)</f>
        <v>0</v>
      </c>
      <c r="BH221" s="227">
        <f>IF(N221="sníž. přenesená",J221,0)</f>
        <v>0</v>
      </c>
      <c r="BI221" s="227">
        <f>IF(N221="nulová",J221,0)</f>
        <v>0</v>
      </c>
      <c r="BJ221" s="23" t="s">
        <v>77</v>
      </c>
      <c r="BK221" s="227">
        <f>ROUND(I221*H221,2)</f>
        <v>0</v>
      </c>
      <c r="BL221" s="23" t="s">
        <v>386</v>
      </c>
      <c r="BM221" s="23" t="s">
        <v>533</v>
      </c>
    </row>
    <row r="222" s="1" customFormat="1" ht="16.5" customHeight="1">
      <c r="B222" s="45"/>
      <c r="C222" s="251" t="s">
        <v>534</v>
      </c>
      <c r="D222" s="251" t="s">
        <v>170</v>
      </c>
      <c r="E222" s="252" t="s">
        <v>535</v>
      </c>
      <c r="F222" s="253" t="s">
        <v>536</v>
      </c>
      <c r="G222" s="254" t="s">
        <v>223</v>
      </c>
      <c r="H222" s="255">
        <v>7</v>
      </c>
      <c r="I222" s="256"/>
      <c r="J222" s="257">
        <f>ROUND(I222*H222,2)</f>
        <v>0</v>
      </c>
      <c r="K222" s="253" t="s">
        <v>136</v>
      </c>
      <c r="L222" s="258"/>
      <c r="M222" s="259" t="s">
        <v>21</v>
      </c>
      <c r="N222" s="260" t="s">
        <v>42</v>
      </c>
      <c r="O222" s="46"/>
      <c r="P222" s="225">
        <f>O222*H222</f>
        <v>0</v>
      </c>
      <c r="Q222" s="225">
        <v>0.00958</v>
      </c>
      <c r="R222" s="225">
        <f>Q222*H222</f>
        <v>0.067059999999999995</v>
      </c>
      <c r="S222" s="225">
        <v>0</v>
      </c>
      <c r="T222" s="226">
        <f>S222*H222</f>
        <v>0</v>
      </c>
      <c r="AR222" s="23" t="s">
        <v>451</v>
      </c>
      <c r="AT222" s="23" t="s">
        <v>170</v>
      </c>
      <c r="AU222" s="23" t="s">
        <v>79</v>
      </c>
      <c r="AY222" s="23" t="s">
        <v>119</v>
      </c>
      <c r="BE222" s="227">
        <f>IF(N222="základní",J222,0)</f>
        <v>0</v>
      </c>
      <c r="BF222" s="227">
        <f>IF(N222="snížená",J222,0)</f>
        <v>0</v>
      </c>
      <c r="BG222" s="227">
        <f>IF(N222="zákl. přenesená",J222,0)</f>
        <v>0</v>
      </c>
      <c r="BH222" s="227">
        <f>IF(N222="sníž. přenesená",J222,0)</f>
        <v>0</v>
      </c>
      <c r="BI222" s="227">
        <f>IF(N222="nulová",J222,0)</f>
        <v>0</v>
      </c>
      <c r="BJ222" s="23" t="s">
        <v>77</v>
      </c>
      <c r="BK222" s="227">
        <f>ROUND(I222*H222,2)</f>
        <v>0</v>
      </c>
      <c r="BL222" s="23" t="s">
        <v>386</v>
      </c>
      <c r="BM222" s="23" t="s">
        <v>537</v>
      </c>
    </row>
    <row r="223" s="1" customFormat="1" ht="16.5" customHeight="1">
      <c r="B223" s="45"/>
      <c r="C223" s="251" t="s">
        <v>538</v>
      </c>
      <c r="D223" s="251" t="s">
        <v>170</v>
      </c>
      <c r="E223" s="252" t="s">
        <v>539</v>
      </c>
      <c r="F223" s="253" t="s">
        <v>540</v>
      </c>
      <c r="G223" s="254" t="s">
        <v>223</v>
      </c>
      <c r="H223" s="255">
        <v>7</v>
      </c>
      <c r="I223" s="256"/>
      <c r="J223" s="257">
        <f>ROUND(I223*H223,2)</f>
        <v>0</v>
      </c>
      <c r="K223" s="253" t="s">
        <v>136</v>
      </c>
      <c r="L223" s="258"/>
      <c r="M223" s="259" t="s">
        <v>21</v>
      </c>
      <c r="N223" s="260" t="s">
        <v>42</v>
      </c>
      <c r="O223" s="46"/>
      <c r="P223" s="225">
        <f>O223*H223</f>
        <v>0</v>
      </c>
      <c r="Q223" s="225">
        <v>0.00044999999999999999</v>
      </c>
      <c r="R223" s="225">
        <f>Q223*H223</f>
        <v>0.00315</v>
      </c>
      <c r="S223" s="225">
        <v>0</v>
      </c>
      <c r="T223" s="226">
        <f>S223*H223</f>
        <v>0</v>
      </c>
      <c r="AR223" s="23" t="s">
        <v>451</v>
      </c>
      <c r="AT223" s="23" t="s">
        <v>170</v>
      </c>
      <c r="AU223" s="23" t="s">
        <v>79</v>
      </c>
      <c r="AY223" s="23" t="s">
        <v>119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23" t="s">
        <v>77</v>
      </c>
      <c r="BK223" s="227">
        <f>ROUND(I223*H223,2)</f>
        <v>0</v>
      </c>
      <c r="BL223" s="23" t="s">
        <v>386</v>
      </c>
      <c r="BM223" s="23" t="s">
        <v>541</v>
      </c>
    </row>
    <row r="224" s="1" customFormat="1" ht="16.5" customHeight="1">
      <c r="B224" s="45"/>
      <c r="C224" s="251" t="s">
        <v>542</v>
      </c>
      <c r="D224" s="251" t="s">
        <v>170</v>
      </c>
      <c r="E224" s="252" t="s">
        <v>543</v>
      </c>
      <c r="F224" s="253" t="s">
        <v>544</v>
      </c>
      <c r="G224" s="254" t="s">
        <v>512</v>
      </c>
      <c r="H224" s="255">
        <v>5</v>
      </c>
      <c r="I224" s="256"/>
      <c r="J224" s="257">
        <f>ROUND(I224*H224,2)</f>
        <v>0</v>
      </c>
      <c r="K224" s="253" t="s">
        <v>21</v>
      </c>
      <c r="L224" s="258"/>
      <c r="M224" s="259" t="s">
        <v>21</v>
      </c>
      <c r="N224" s="260" t="s">
        <v>42</v>
      </c>
      <c r="O224" s="46"/>
      <c r="P224" s="225">
        <f>O224*H224</f>
        <v>0</v>
      </c>
      <c r="Q224" s="225">
        <v>0.001</v>
      </c>
      <c r="R224" s="225">
        <f>Q224*H224</f>
        <v>0.0050000000000000001</v>
      </c>
      <c r="S224" s="225">
        <v>0</v>
      </c>
      <c r="T224" s="226">
        <f>S224*H224</f>
        <v>0</v>
      </c>
      <c r="AR224" s="23" t="s">
        <v>451</v>
      </c>
      <c r="AT224" s="23" t="s">
        <v>170</v>
      </c>
      <c r="AU224" s="23" t="s">
        <v>79</v>
      </c>
      <c r="AY224" s="23" t="s">
        <v>119</v>
      </c>
      <c r="BE224" s="227">
        <f>IF(N224="základní",J224,0)</f>
        <v>0</v>
      </c>
      <c r="BF224" s="227">
        <f>IF(N224="snížená",J224,0)</f>
        <v>0</v>
      </c>
      <c r="BG224" s="227">
        <f>IF(N224="zákl. přenesená",J224,0)</f>
        <v>0</v>
      </c>
      <c r="BH224" s="227">
        <f>IF(N224="sníž. přenesená",J224,0)</f>
        <v>0</v>
      </c>
      <c r="BI224" s="227">
        <f>IF(N224="nulová",J224,0)</f>
        <v>0</v>
      </c>
      <c r="BJ224" s="23" t="s">
        <v>77</v>
      </c>
      <c r="BK224" s="227">
        <f>ROUND(I224*H224,2)</f>
        <v>0</v>
      </c>
      <c r="BL224" s="23" t="s">
        <v>386</v>
      </c>
      <c r="BM224" s="23" t="s">
        <v>545</v>
      </c>
    </row>
    <row r="225" s="10" customFormat="1" ht="29.88" customHeight="1">
      <c r="B225" s="200"/>
      <c r="C225" s="201"/>
      <c r="D225" s="202" t="s">
        <v>70</v>
      </c>
      <c r="E225" s="214" t="s">
        <v>546</v>
      </c>
      <c r="F225" s="214" t="s">
        <v>547</v>
      </c>
      <c r="G225" s="201"/>
      <c r="H225" s="201"/>
      <c r="I225" s="204"/>
      <c r="J225" s="215">
        <f>BK225</f>
        <v>0</v>
      </c>
      <c r="K225" s="201"/>
      <c r="L225" s="206"/>
      <c r="M225" s="207"/>
      <c r="N225" s="208"/>
      <c r="O225" s="208"/>
      <c r="P225" s="209">
        <f>SUM(P226:P239)</f>
        <v>0</v>
      </c>
      <c r="Q225" s="208"/>
      <c r="R225" s="209">
        <f>SUM(R226:R239)</f>
        <v>0.40965000000000001</v>
      </c>
      <c r="S225" s="208"/>
      <c r="T225" s="210">
        <f>SUM(T226:T239)</f>
        <v>0</v>
      </c>
      <c r="AR225" s="211" t="s">
        <v>133</v>
      </c>
      <c r="AT225" s="212" t="s">
        <v>70</v>
      </c>
      <c r="AU225" s="212" t="s">
        <v>77</v>
      </c>
      <c r="AY225" s="211" t="s">
        <v>119</v>
      </c>
      <c r="BK225" s="213">
        <f>SUM(BK226:BK239)</f>
        <v>0</v>
      </c>
    </row>
    <row r="226" s="1" customFormat="1" ht="16.5" customHeight="1">
      <c r="B226" s="45"/>
      <c r="C226" s="216" t="s">
        <v>548</v>
      </c>
      <c r="D226" s="216" t="s">
        <v>121</v>
      </c>
      <c r="E226" s="217" t="s">
        <v>549</v>
      </c>
      <c r="F226" s="218" t="s">
        <v>550</v>
      </c>
      <c r="G226" s="219" t="s">
        <v>124</v>
      </c>
      <c r="H226" s="220">
        <v>9</v>
      </c>
      <c r="I226" s="221"/>
      <c r="J226" s="222">
        <f>ROUND(I226*H226,2)</f>
        <v>0</v>
      </c>
      <c r="K226" s="218" t="s">
        <v>136</v>
      </c>
      <c r="L226" s="71"/>
      <c r="M226" s="223" t="s">
        <v>21</v>
      </c>
      <c r="N226" s="224" t="s">
        <v>42</v>
      </c>
      <c r="O226" s="46"/>
      <c r="P226" s="225">
        <f>O226*H226</f>
        <v>0</v>
      </c>
      <c r="Q226" s="225">
        <v>0</v>
      </c>
      <c r="R226" s="225">
        <f>Q226*H226</f>
        <v>0</v>
      </c>
      <c r="S226" s="225">
        <v>0</v>
      </c>
      <c r="T226" s="226">
        <f>S226*H226</f>
        <v>0</v>
      </c>
      <c r="AR226" s="23" t="s">
        <v>125</v>
      </c>
      <c r="AT226" s="23" t="s">
        <v>121</v>
      </c>
      <c r="AU226" s="23" t="s">
        <v>79</v>
      </c>
      <c r="AY226" s="23" t="s">
        <v>119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23" t="s">
        <v>77</v>
      </c>
      <c r="BK226" s="227">
        <f>ROUND(I226*H226,2)</f>
        <v>0</v>
      </c>
      <c r="BL226" s="23" t="s">
        <v>125</v>
      </c>
      <c r="BM226" s="23" t="s">
        <v>551</v>
      </c>
    </row>
    <row r="227" s="1" customFormat="1" ht="25.5" customHeight="1">
      <c r="B227" s="45"/>
      <c r="C227" s="216" t="s">
        <v>552</v>
      </c>
      <c r="D227" s="216" t="s">
        <v>121</v>
      </c>
      <c r="E227" s="217" t="s">
        <v>553</v>
      </c>
      <c r="F227" s="218" t="s">
        <v>554</v>
      </c>
      <c r="G227" s="219" t="s">
        <v>162</v>
      </c>
      <c r="H227" s="220">
        <v>7</v>
      </c>
      <c r="I227" s="221"/>
      <c r="J227" s="222">
        <f>ROUND(I227*H227,2)</f>
        <v>0</v>
      </c>
      <c r="K227" s="218" t="s">
        <v>136</v>
      </c>
      <c r="L227" s="71"/>
      <c r="M227" s="223" t="s">
        <v>21</v>
      </c>
      <c r="N227" s="224" t="s">
        <v>42</v>
      </c>
      <c r="O227" s="46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AR227" s="23" t="s">
        <v>386</v>
      </c>
      <c r="AT227" s="23" t="s">
        <v>121</v>
      </c>
      <c r="AU227" s="23" t="s">
        <v>79</v>
      </c>
      <c r="AY227" s="23" t="s">
        <v>119</v>
      </c>
      <c r="BE227" s="227">
        <f>IF(N227="základní",J227,0)</f>
        <v>0</v>
      </c>
      <c r="BF227" s="227">
        <f>IF(N227="snížená",J227,0)</f>
        <v>0</v>
      </c>
      <c r="BG227" s="227">
        <f>IF(N227="zákl. přenesená",J227,0)</f>
        <v>0</v>
      </c>
      <c r="BH227" s="227">
        <f>IF(N227="sníž. přenesená",J227,0)</f>
        <v>0</v>
      </c>
      <c r="BI227" s="227">
        <f>IF(N227="nulová",J227,0)</f>
        <v>0</v>
      </c>
      <c r="BJ227" s="23" t="s">
        <v>77</v>
      </c>
      <c r="BK227" s="227">
        <f>ROUND(I227*H227,2)</f>
        <v>0</v>
      </c>
      <c r="BL227" s="23" t="s">
        <v>386</v>
      </c>
      <c r="BM227" s="23" t="s">
        <v>555</v>
      </c>
    </row>
    <row r="228" s="1" customFormat="1" ht="16.5" customHeight="1">
      <c r="B228" s="45"/>
      <c r="C228" s="251" t="s">
        <v>556</v>
      </c>
      <c r="D228" s="251" t="s">
        <v>170</v>
      </c>
      <c r="E228" s="252" t="s">
        <v>557</v>
      </c>
      <c r="F228" s="253" t="s">
        <v>558</v>
      </c>
      <c r="G228" s="254" t="s">
        <v>223</v>
      </c>
      <c r="H228" s="255">
        <v>1</v>
      </c>
      <c r="I228" s="256"/>
      <c r="J228" s="257">
        <f>ROUND(I228*H228,2)</f>
        <v>0</v>
      </c>
      <c r="K228" s="253" t="s">
        <v>136</v>
      </c>
      <c r="L228" s="258"/>
      <c r="M228" s="259" t="s">
        <v>21</v>
      </c>
      <c r="N228" s="260" t="s">
        <v>42</v>
      </c>
      <c r="O228" s="46"/>
      <c r="P228" s="225">
        <f>O228*H228</f>
        <v>0</v>
      </c>
      <c r="Q228" s="225">
        <v>0.0072500000000000004</v>
      </c>
      <c r="R228" s="225">
        <f>Q228*H228</f>
        <v>0.0072500000000000004</v>
      </c>
      <c r="S228" s="225">
        <v>0</v>
      </c>
      <c r="T228" s="226">
        <f>S228*H228</f>
        <v>0</v>
      </c>
      <c r="AR228" s="23" t="s">
        <v>451</v>
      </c>
      <c r="AT228" s="23" t="s">
        <v>170</v>
      </c>
      <c r="AU228" s="23" t="s">
        <v>79</v>
      </c>
      <c r="AY228" s="23" t="s">
        <v>119</v>
      </c>
      <c r="BE228" s="227">
        <f>IF(N228="základní",J228,0)</f>
        <v>0</v>
      </c>
      <c r="BF228" s="227">
        <f>IF(N228="snížená",J228,0)</f>
        <v>0</v>
      </c>
      <c r="BG228" s="227">
        <f>IF(N228="zákl. přenesená",J228,0)</f>
        <v>0</v>
      </c>
      <c r="BH228" s="227">
        <f>IF(N228="sníž. přenesená",J228,0)</f>
        <v>0</v>
      </c>
      <c r="BI228" s="227">
        <f>IF(N228="nulová",J228,0)</f>
        <v>0</v>
      </c>
      <c r="BJ228" s="23" t="s">
        <v>77</v>
      </c>
      <c r="BK228" s="227">
        <f>ROUND(I228*H228,2)</f>
        <v>0</v>
      </c>
      <c r="BL228" s="23" t="s">
        <v>386</v>
      </c>
      <c r="BM228" s="23" t="s">
        <v>559</v>
      </c>
    </row>
    <row r="229" s="1" customFormat="1" ht="16.5" customHeight="1">
      <c r="B229" s="45"/>
      <c r="C229" s="216" t="s">
        <v>560</v>
      </c>
      <c r="D229" s="216" t="s">
        <v>121</v>
      </c>
      <c r="E229" s="217" t="s">
        <v>561</v>
      </c>
      <c r="F229" s="218" t="s">
        <v>562</v>
      </c>
      <c r="G229" s="219" t="s">
        <v>563</v>
      </c>
      <c r="H229" s="220">
        <v>2</v>
      </c>
      <c r="I229" s="221"/>
      <c r="J229" s="222">
        <f>ROUND(I229*H229,2)</f>
        <v>0</v>
      </c>
      <c r="K229" s="218" t="s">
        <v>21</v>
      </c>
      <c r="L229" s="71"/>
      <c r="M229" s="223" t="s">
        <v>21</v>
      </c>
      <c r="N229" s="224" t="s">
        <v>42</v>
      </c>
      <c r="O229" s="46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AR229" s="23" t="s">
        <v>386</v>
      </c>
      <c r="AT229" s="23" t="s">
        <v>121</v>
      </c>
      <c r="AU229" s="23" t="s">
        <v>79</v>
      </c>
      <c r="AY229" s="23" t="s">
        <v>119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23" t="s">
        <v>77</v>
      </c>
      <c r="BK229" s="227">
        <f>ROUND(I229*H229,2)</f>
        <v>0</v>
      </c>
      <c r="BL229" s="23" t="s">
        <v>386</v>
      </c>
      <c r="BM229" s="23" t="s">
        <v>564</v>
      </c>
    </row>
    <row r="230" s="1" customFormat="1" ht="16.5" customHeight="1">
      <c r="B230" s="45"/>
      <c r="C230" s="216" t="s">
        <v>565</v>
      </c>
      <c r="D230" s="216" t="s">
        <v>121</v>
      </c>
      <c r="E230" s="217" t="s">
        <v>566</v>
      </c>
      <c r="F230" s="218" t="s">
        <v>567</v>
      </c>
      <c r="G230" s="219" t="s">
        <v>563</v>
      </c>
      <c r="H230" s="220">
        <v>4</v>
      </c>
      <c r="I230" s="221"/>
      <c r="J230" s="222">
        <f>ROUND(I230*H230,2)</f>
        <v>0</v>
      </c>
      <c r="K230" s="218" t="s">
        <v>136</v>
      </c>
      <c r="L230" s="71"/>
      <c r="M230" s="223" t="s">
        <v>21</v>
      </c>
      <c r="N230" s="224" t="s">
        <v>42</v>
      </c>
      <c r="O230" s="46"/>
      <c r="P230" s="225">
        <f>O230*H230</f>
        <v>0</v>
      </c>
      <c r="Q230" s="225">
        <v>0.0099000000000000008</v>
      </c>
      <c r="R230" s="225">
        <f>Q230*H230</f>
        <v>0.039600000000000003</v>
      </c>
      <c r="S230" s="225">
        <v>0</v>
      </c>
      <c r="T230" s="226">
        <f>S230*H230</f>
        <v>0</v>
      </c>
      <c r="AR230" s="23" t="s">
        <v>386</v>
      </c>
      <c r="AT230" s="23" t="s">
        <v>121</v>
      </c>
      <c r="AU230" s="23" t="s">
        <v>79</v>
      </c>
      <c r="AY230" s="23" t="s">
        <v>119</v>
      </c>
      <c r="BE230" s="227">
        <f>IF(N230="základní",J230,0)</f>
        <v>0</v>
      </c>
      <c r="BF230" s="227">
        <f>IF(N230="snížená",J230,0)</f>
        <v>0</v>
      </c>
      <c r="BG230" s="227">
        <f>IF(N230="zákl. přenesená",J230,0)</f>
        <v>0</v>
      </c>
      <c r="BH230" s="227">
        <f>IF(N230="sníž. přenesená",J230,0)</f>
        <v>0</v>
      </c>
      <c r="BI230" s="227">
        <f>IF(N230="nulová",J230,0)</f>
        <v>0</v>
      </c>
      <c r="BJ230" s="23" t="s">
        <v>77</v>
      </c>
      <c r="BK230" s="227">
        <f>ROUND(I230*H230,2)</f>
        <v>0</v>
      </c>
      <c r="BL230" s="23" t="s">
        <v>386</v>
      </c>
      <c r="BM230" s="23" t="s">
        <v>568</v>
      </c>
    </row>
    <row r="231" s="1" customFormat="1" ht="25.5" customHeight="1">
      <c r="B231" s="45"/>
      <c r="C231" s="216" t="s">
        <v>569</v>
      </c>
      <c r="D231" s="216" t="s">
        <v>121</v>
      </c>
      <c r="E231" s="217" t="s">
        <v>570</v>
      </c>
      <c r="F231" s="218" t="s">
        <v>571</v>
      </c>
      <c r="G231" s="219" t="s">
        <v>223</v>
      </c>
      <c r="H231" s="220">
        <v>3</v>
      </c>
      <c r="I231" s="221"/>
      <c r="J231" s="222">
        <f>ROUND(I231*H231,2)</f>
        <v>0</v>
      </c>
      <c r="K231" s="218" t="s">
        <v>136</v>
      </c>
      <c r="L231" s="71"/>
      <c r="M231" s="223" t="s">
        <v>21</v>
      </c>
      <c r="N231" s="224" t="s">
        <v>42</v>
      </c>
      <c r="O231" s="46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AR231" s="23" t="s">
        <v>386</v>
      </c>
      <c r="AT231" s="23" t="s">
        <v>121</v>
      </c>
      <c r="AU231" s="23" t="s">
        <v>79</v>
      </c>
      <c r="AY231" s="23" t="s">
        <v>119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23" t="s">
        <v>77</v>
      </c>
      <c r="BK231" s="227">
        <f>ROUND(I231*H231,2)</f>
        <v>0</v>
      </c>
      <c r="BL231" s="23" t="s">
        <v>386</v>
      </c>
      <c r="BM231" s="23" t="s">
        <v>572</v>
      </c>
    </row>
    <row r="232" s="1" customFormat="1" ht="25.5" customHeight="1">
      <c r="B232" s="45"/>
      <c r="C232" s="216" t="s">
        <v>573</v>
      </c>
      <c r="D232" s="216" t="s">
        <v>121</v>
      </c>
      <c r="E232" s="217" t="s">
        <v>574</v>
      </c>
      <c r="F232" s="218" t="s">
        <v>575</v>
      </c>
      <c r="G232" s="219" t="s">
        <v>223</v>
      </c>
      <c r="H232" s="220">
        <v>4</v>
      </c>
      <c r="I232" s="221"/>
      <c r="J232" s="222">
        <f>ROUND(I232*H232,2)</f>
        <v>0</v>
      </c>
      <c r="K232" s="218" t="s">
        <v>136</v>
      </c>
      <c r="L232" s="71"/>
      <c r="M232" s="223" t="s">
        <v>21</v>
      </c>
      <c r="N232" s="224" t="s">
        <v>42</v>
      </c>
      <c r="O232" s="46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AR232" s="23" t="s">
        <v>386</v>
      </c>
      <c r="AT232" s="23" t="s">
        <v>121</v>
      </c>
      <c r="AU232" s="23" t="s">
        <v>79</v>
      </c>
      <c r="AY232" s="23" t="s">
        <v>119</v>
      </c>
      <c r="BE232" s="227">
        <f>IF(N232="základní",J232,0)</f>
        <v>0</v>
      </c>
      <c r="BF232" s="227">
        <f>IF(N232="snížená",J232,0)</f>
        <v>0</v>
      </c>
      <c r="BG232" s="227">
        <f>IF(N232="zákl. přenesená",J232,0)</f>
        <v>0</v>
      </c>
      <c r="BH232" s="227">
        <f>IF(N232="sníž. přenesená",J232,0)</f>
        <v>0</v>
      </c>
      <c r="BI232" s="227">
        <f>IF(N232="nulová",J232,0)</f>
        <v>0</v>
      </c>
      <c r="BJ232" s="23" t="s">
        <v>77</v>
      </c>
      <c r="BK232" s="227">
        <f>ROUND(I232*H232,2)</f>
        <v>0</v>
      </c>
      <c r="BL232" s="23" t="s">
        <v>386</v>
      </c>
      <c r="BM232" s="23" t="s">
        <v>576</v>
      </c>
    </row>
    <row r="233" s="1" customFormat="1" ht="25.5" customHeight="1">
      <c r="B233" s="45"/>
      <c r="C233" s="216" t="s">
        <v>577</v>
      </c>
      <c r="D233" s="216" t="s">
        <v>121</v>
      </c>
      <c r="E233" s="217" t="s">
        <v>578</v>
      </c>
      <c r="F233" s="218" t="s">
        <v>579</v>
      </c>
      <c r="G233" s="219" t="s">
        <v>162</v>
      </c>
      <c r="H233" s="220">
        <v>118</v>
      </c>
      <c r="I233" s="221"/>
      <c r="J233" s="222">
        <f>ROUND(I233*H233,2)</f>
        <v>0</v>
      </c>
      <c r="K233" s="218" t="s">
        <v>136</v>
      </c>
      <c r="L233" s="71"/>
      <c r="M233" s="223" t="s">
        <v>21</v>
      </c>
      <c r="N233" s="224" t="s">
        <v>42</v>
      </c>
      <c r="O233" s="46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AR233" s="23" t="s">
        <v>386</v>
      </c>
      <c r="AT233" s="23" t="s">
        <v>121</v>
      </c>
      <c r="AU233" s="23" t="s">
        <v>79</v>
      </c>
      <c r="AY233" s="23" t="s">
        <v>119</v>
      </c>
      <c r="BE233" s="227">
        <f>IF(N233="základní",J233,0)</f>
        <v>0</v>
      </c>
      <c r="BF233" s="227">
        <f>IF(N233="snížená",J233,0)</f>
        <v>0</v>
      </c>
      <c r="BG233" s="227">
        <f>IF(N233="zákl. přenesená",J233,0)</f>
        <v>0</v>
      </c>
      <c r="BH233" s="227">
        <f>IF(N233="sníž. přenesená",J233,0)</f>
        <v>0</v>
      </c>
      <c r="BI233" s="227">
        <f>IF(N233="nulová",J233,0)</f>
        <v>0</v>
      </c>
      <c r="BJ233" s="23" t="s">
        <v>77</v>
      </c>
      <c r="BK233" s="227">
        <f>ROUND(I233*H233,2)</f>
        <v>0</v>
      </c>
      <c r="BL233" s="23" t="s">
        <v>386</v>
      </c>
      <c r="BM233" s="23" t="s">
        <v>580</v>
      </c>
    </row>
    <row r="234" s="1" customFormat="1" ht="16.5" customHeight="1">
      <c r="B234" s="45"/>
      <c r="C234" s="216" t="s">
        <v>581</v>
      </c>
      <c r="D234" s="216" t="s">
        <v>121</v>
      </c>
      <c r="E234" s="217" t="s">
        <v>582</v>
      </c>
      <c r="F234" s="218" t="s">
        <v>583</v>
      </c>
      <c r="G234" s="219" t="s">
        <v>124</v>
      </c>
      <c r="H234" s="220">
        <v>42.039999999999999</v>
      </c>
      <c r="I234" s="221"/>
      <c r="J234" s="222">
        <f>ROUND(I234*H234,2)</f>
        <v>0</v>
      </c>
      <c r="K234" s="218" t="s">
        <v>21</v>
      </c>
      <c r="L234" s="71"/>
      <c r="M234" s="223" t="s">
        <v>21</v>
      </c>
      <c r="N234" s="224" t="s">
        <v>42</v>
      </c>
      <c r="O234" s="46"/>
      <c r="P234" s="225">
        <f>O234*H234</f>
        <v>0</v>
      </c>
      <c r="Q234" s="225">
        <v>0</v>
      </c>
      <c r="R234" s="225">
        <f>Q234*H234</f>
        <v>0</v>
      </c>
      <c r="S234" s="225">
        <v>0</v>
      </c>
      <c r="T234" s="226">
        <f>S234*H234</f>
        <v>0</v>
      </c>
      <c r="AR234" s="23" t="s">
        <v>386</v>
      </c>
      <c r="AT234" s="23" t="s">
        <v>121</v>
      </c>
      <c r="AU234" s="23" t="s">
        <v>79</v>
      </c>
      <c r="AY234" s="23" t="s">
        <v>119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23" t="s">
        <v>77</v>
      </c>
      <c r="BK234" s="227">
        <f>ROUND(I234*H234,2)</f>
        <v>0</v>
      </c>
      <c r="BL234" s="23" t="s">
        <v>386</v>
      </c>
      <c r="BM234" s="23" t="s">
        <v>584</v>
      </c>
    </row>
    <row r="235" s="1" customFormat="1" ht="25.5" customHeight="1">
      <c r="B235" s="45"/>
      <c r="C235" s="216" t="s">
        <v>585</v>
      </c>
      <c r="D235" s="216" t="s">
        <v>121</v>
      </c>
      <c r="E235" s="217" t="s">
        <v>586</v>
      </c>
      <c r="F235" s="218" t="s">
        <v>587</v>
      </c>
      <c r="G235" s="219" t="s">
        <v>162</v>
      </c>
      <c r="H235" s="220">
        <v>20</v>
      </c>
      <c r="I235" s="221"/>
      <c r="J235" s="222">
        <f>ROUND(I235*H235,2)</f>
        <v>0</v>
      </c>
      <c r="K235" s="218" t="s">
        <v>21</v>
      </c>
      <c r="L235" s="71"/>
      <c r="M235" s="223" t="s">
        <v>21</v>
      </c>
      <c r="N235" s="224" t="s">
        <v>42</v>
      </c>
      <c r="O235" s="46"/>
      <c r="P235" s="225">
        <f>O235*H235</f>
        <v>0</v>
      </c>
      <c r="Q235" s="225">
        <v>0.014149999999999999</v>
      </c>
      <c r="R235" s="225">
        <f>Q235*H235</f>
        <v>0.28299999999999997</v>
      </c>
      <c r="S235" s="225">
        <v>0</v>
      </c>
      <c r="T235" s="226">
        <f>S235*H235</f>
        <v>0</v>
      </c>
      <c r="AR235" s="23" t="s">
        <v>386</v>
      </c>
      <c r="AT235" s="23" t="s">
        <v>121</v>
      </c>
      <c r="AU235" s="23" t="s">
        <v>79</v>
      </c>
      <c r="AY235" s="23" t="s">
        <v>119</v>
      </c>
      <c r="BE235" s="227">
        <f>IF(N235="základní",J235,0)</f>
        <v>0</v>
      </c>
      <c r="BF235" s="227">
        <f>IF(N235="snížená",J235,0)</f>
        <v>0</v>
      </c>
      <c r="BG235" s="227">
        <f>IF(N235="zákl. přenesená",J235,0)</f>
        <v>0</v>
      </c>
      <c r="BH235" s="227">
        <f>IF(N235="sníž. přenesená",J235,0)</f>
        <v>0</v>
      </c>
      <c r="BI235" s="227">
        <f>IF(N235="nulová",J235,0)</f>
        <v>0</v>
      </c>
      <c r="BJ235" s="23" t="s">
        <v>77</v>
      </c>
      <c r="BK235" s="227">
        <f>ROUND(I235*H235,2)</f>
        <v>0</v>
      </c>
      <c r="BL235" s="23" t="s">
        <v>386</v>
      </c>
      <c r="BM235" s="23" t="s">
        <v>588</v>
      </c>
    </row>
    <row r="236" s="1" customFormat="1" ht="16.5" customHeight="1">
      <c r="B236" s="45"/>
      <c r="C236" s="216" t="s">
        <v>589</v>
      </c>
      <c r="D236" s="216" t="s">
        <v>121</v>
      </c>
      <c r="E236" s="217" t="s">
        <v>590</v>
      </c>
      <c r="F236" s="218" t="s">
        <v>591</v>
      </c>
      <c r="G236" s="219" t="s">
        <v>162</v>
      </c>
      <c r="H236" s="220">
        <v>140</v>
      </c>
      <c r="I236" s="221"/>
      <c r="J236" s="222">
        <f>ROUND(I236*H236,2)</f>
        <v>0</v>
      </c>
      <c r="K236" s="218" t="s">
        <v>21</v>
      </c>
      <c r="L236" s="71"/>
      <c r="M236" s="223" t="s">
        <v>21</v>
      </c>
      <c r="N236" s="224" t="s">
        <v>42</v>
      </c>
      <c r="O236" s="46"/>
      <c r="P236" s="225">
        <f>O236*H236</f>
        <v>0</v>
      </c>
      <c r="Q236" s="225">
        <v>0</v>
      </c>
      <c r="R236" s="225">
        <f>Q236*H236</f>
        <v>0</v>
      </c>
      <c r="S236" s="225">
        <v>0</v>
      </c>
      <c r="T236" s="226">
        <f>S236*H236</f>
        <v>0</v>
      </c>
      <c r="AR236" s="23" t="s">
        <v>386</v>
      </c>
      <c r="AT236" s="23" t="s">
        <v>121</v>
      </c>
      <c r="AU236" s="23" t="s">
        <v>79</v>
      </c>
      <c r="AY236" s="23" t="s">
        <v>119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23" t="s">
        <v>77</v>
      </c>
      <c r="BK236" s="227">
        <f>ROUND(I236*H236,2)</f>
        <v>0</v>
      </c>
      <c r="BL236" s="23" t="s">
        <v>386</v>
      </c>
      <c r="BM236" s="23" t="s">
        <v>592</v>
      </c>
    </row>
    <row r="237" s="1" customFormat="1" ht="16.5" customHeight="1">
      <c r="B237" s="45"/>
      <c r="C237" s="251" t="s">
        <v>593</v>
      </c>
      <c r="D237" s="251" t="s">
        <v>170</v>
      </c>
      <c r="E237" s="252" t="s">
        <v>594</v>
      </c>
      <c r="F237" s="253" t="s">
        <v>595</v>
      </c>
      <c r="G237" s="254" t="s">
        <v>162</v>
      </c>
      <c r="H237" s="255">
        <v>140</v>
      </c>
      <c r="I237" s="256"/>
      <c r="J237" s="257">
        <f>ROUND(I237*H237,2)</f>
        <v>0</v>
      </c>
      <c r="K237" s="253" t="s">
        <v>21</v>
      </c>
      <c r="L237" s="258"/>
      <c r="M237" s="259" t="s">
        <v>21</v>
      </c>
      <c r="N237" s="260" t="s">
        <v>42</v>
      </c>
      <c r="O237" s="46"/>
      <c r="P237" s="225">
        <f>O237*H237</f>
        <v>0</v>
      </c>
      <c r="Q237" s="225">
        <v>2.0000000000000002E-05</v>
      </c>
      <c r="R237" s="225">
        <f>Q237*H237</f>
        <v>0.0028000000000000004</v>
      </c>
      <c r="S237" s="225">
        <v>0</v>
      </c>
      <c r="T237" s="226">
        <f>S237*H237</f>
        <v>0</v>
      </c>
      <c r="AR237" s="23" t="s">
        <v>451</v>
      </c>
      <c r="AT237" s="23" t="s">
        <v>170</v>
      </c>
      <c r="AU237" s="23" t="s">
        <v>79</v>
      </c>
      <c r="AY237" s="23" t="s">
        <v>119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23" t="s">
        <v>77</v>
      </c>
      <c r="BK237" s="227">
        <f>ROUND(I237*H237,2)</f>
        <v>0</v>
      </c>
      <c r="BL237" s="23" t="s">
        <v>386</v>
      </c>
      <c r="BM237" s="23" t="s">
        <v>596</v>
      </c>
    </row>
    <row r="238" s="1" customFormat="1" ht="25.5" customHeight="1">
      <c r="B238" s="45"/>
      <c r="C238" s="216" t="s">
        <v>597</v>
      </c>
      <c r="D238" s="216" t="s">
        <v>121</v>
      </c>
      <c r="E238" s="217" t="s">
        <v>598</v>
      </c>
      <c r="F238" s="218" t="s">
        <v>599</v>
      </c>
      <c r="G238" s="219" t="s">
        <v>162</v>
      </c>
      <c r="H238" s="220">
        <v>140</v>
      </c>
      <c r="I238" s="221"/>
      <c r="J238" s="222">
        <f>ROUND(I238*H238,2)</f>
        <v>0</v>
      </c>
      <c r="K238" s="218" t="s">
        <v>21</v>
      </c>
      <c r="L238" s="71"/>
      <c r="M238" s="223" t="s">
        <v>21</v>
      </c>
      <c r="N238" s="224" t="s">
        <v>42</v>
      </c>
      <c r="O238" s="46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AR238" s="23" t="s">
        <v>386</v>
      </c>
      <c r="AT238" s="23" t="s">
        <v>121</v>
      </c>
      <c r="AU238" s="23" t="s">
        <v>79</v>
      </c>
      <c r="AY238" s="23" t="s">
        <v>119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23" t="s">
        <v>77</v>
      </c>
      <c r="BK238" s="227">
        <f>ROUND(I238*H238,2)</f>
        <v>0</v>
      </c>
      <c r="BL238" s="23" t="s">
        <v>386</v>
      </c>
      <c r="BM238" s="23" t="s">
        <v>600</v>
      </c>
    </row>
    <row r="239" s="1" customFormat="1" ht="16.5" customHeight="1">
      <c r="B239" s="45"/>
      <c r="C239" s="251" t="s">
        <v>601</v>
      </c>
      <c r="D239" s="251" t="s">
        <v>170</v>
      </c>
      <c r="E239" s="252" t="s">
        <v>602</v>
      </c>
      <c r="F239" s="253" t="s">
        <v>603</v>
      </c>
      <c r="G239" s="254" t="s">
        <v>162</v>
      </c>
      <c r="H239" s="255">
        <v>140</v>
      </c>
      <c r="I239" s="256"/>
      <c r="J239" s="257">
        <f>ROUND(I239*H239,2)</f>
        <v>0</v>
      </c>
      <c r="K239" s="253" t="s">
        <v>21</v>
      </c>
      <c r="L239" s="258"/>
      <c r="M239" s="259" t="s">
        <v>21</v>
      </c>
      <c r="N239" s="260" t="s">
        <v>42</v>
      </c>
      <c r="O239" s="46"/>
      <c r="P239" s="225">
        <f>O239*H239</f>
        <v>0</v>
      </c>
      <c r="Q239" s="225">
        <v>0.00055000000000000003</v>
      </c>
      <c r="R239" s="225">
        <f>Q239*H239</f>
        <v>0.076999999999999999</v>
      </c>
      <c r="S239" s="225">
        <v>0</v>
      </c>
      <c r="T239" s="226">
        <f>S239*H239</f>
        <v>0</v>
      </c>
      <c r="AR239" s="23" t="s">
        <v>173</v>
      </c>
      <c r="AT239" s="23" t="s">
        <v>170</v>
      </c>
      <c r="AU239" s="23" t="s">
        <v>79</v>
      </c>
      <c r="AY239" s="23" t="s">
        <v>119</v>
      </c>
      <c r="BE239" s="227">
        <f>IF(N239="základní",J239,0)</f>
        <v>0</v>
      </c>
      <c r="BF239" s="227">
        <f>IF(N239="snížená",J239,0)</f>
        <v>0</v>
      </c>
      <c r="BG239" s="227">
        <f>IF(N239="zákl. přenesená",J239,0)</f>
        <v>0</v>
      </c>
      <c r="BH239" s="227">
        <f>IF(N239="sníž. přenesená",J239,0)</f>
        <v>0</v>
      </c>
      <c r="BI239" s="227">
        <f>IF(N239="nulová",J239,0)</f>
        <v>0</v>
      </c>
      <c r="BJ239" s="23" t="s">
        <v>77</v>
      </c>
      <c r="BK239" s="227">
        <f>ROUND(I239*H239,2)</f>
        <v>0</v>
      </c>
      <c r="BL239" s="23" t="s">
        <v>163</v>
      </c>
      <c r="BM239" s="23" t="s">
        <v>604</v>
      </c>
    </row>
    <row r="240" s="10" customFormat="1" ht="29.88" customHeight="1">
      <c r="B240" s="200"/>
      <c r="C240" s="201"/>
      <c r="D240" s="202" t="s">
        <v>70</v>
      </c>
      <c r="E240" s="214" t="s">
        <v>605</v>
      </c>
      <c r="F240" s="214" t="s">
        <v>606</v>
      </c>
      <c r="G240" s="201"/>
      <c r="H240" s="201"/>
      <c r="I240" s="204"/>
      <c r="J240" s="215">
        <f>BK240</f>
        <v>0</v>
      </c>
      <c r="K240" s="201"/>
      <c r="L240" s="206"/>
      <c r="M240" s="207"/>
      <c r="N240" s="208"/>
      <c r="O240" s="208"/>
      <c r="P240" s="209">
        <f>P241</f>
        <v>0</v>
      </c>
      <c r="Q240" s="208"/>
      <c r="R240" s="209">
        <f>R241</f>
        <v>0</v>
      </c>
      <c r="S240" s="208"/>
      <c r="T240" s="210">
        <f>T241</f>
        <v>0</v>
      </c>
      <c r="AR240" s="211" t="s">
        <v>133</v>
      </c>
      <c r="AT240" s="212" t="s">
        <v>70</v>
      </c>
      <c r="AU240" s="212" t="s">
        <v>77</v>
      </c>
      <c r="AY240" s="211" t="s">
        <v>119</v>
      </c>
      <c r="BK240" s="213">
        <f>BK241</f>
        <v>0</v>
      </c>
    </row>
    <row r="241" s="1" customFormat="1" ht="16.5" customHeight="1">
      <c r="B241" s="45"/>
      <c r="C241" s="216" t="s">
        <v>607</v>
      </c>
      <c r="D241" s="216" t="s">
        <v>121</v>
      </c>
      <c r="E241" s="217" t="s">
        <v>608</v>
      </c>
      <c r="F241" s="218" t="s">
        <v>609</v>
      </c>
      <c r="G241" s="219" t="s">
        <v>223</v>
      </c>
      <c r="H241" s="220">
        <v>9</v>
      </c>
      <c r="I241" s="221"/>
      <c r="J241" s="222">
        <f>ROUND(I241*H241,2)</f>
        <v>0</v>
      </c>
      <c r="K241" s="218" t="s">
        <v>21</v>
      </c>
      <c r="L241" s="71"/>
      <c r="M241" s="223" t="s">
        <v>21</v>
      </c>
      <c r="N241" s="271" t="s">
        <v>42</v>
      </c>
      <c r="O241" s="272"/>
      <c r="P241" s="273">
        <f>O241*H241</f>
        <v>0</v>
      </c>
      <c r="Q241" s="273">
        <v>0</v>
      </c>
      <c r="R241" s="273">
        <f>Q241*H241</f>
        <v>0</v>
      </c>
      <c r="S241" s="273">
        <v>0</v>
      </c>
      <c r="T241" s="274">
        <f>S241*H241</f>
        <v>0</v>
      </c>
      <c r="AR241" s="23" t="s">
        <v>386</v>
      </c>
      <c r="AT241" s="23" t="s">
        <v>121</v>
      </c>
      <c r="AU241" s="23" t="s">
        <v>79</v>
      </c>
      <c r="AY241" s="23" t="s">
        <v>119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23" t="s">
        <v>77</v>
      </c>
      <c r="BK241" s="227">
        <f>ROUND(I241*H241,2)</f>
        <v>0</v>
      </c>
      <c r="BL241" s="23" t="s">
        <v>386</v>
      </c>
      <c r="BM241" s="23" t="s">
        <v>610</v>
      </c>
    </row>
    <row r="242" s="1" customFormat="1" ht="6.96" customHeight="1">
      <c r="B242" s="66"/>
      <c r="C242" s="67"/>
      <c r="D242" s="67"/>
      <c r="E242" s="67"/>
      <c r="F242" s="67"/>
      <c r="G242" s="67"/>
      <c r="H242" s="67"/>
      <c r="I242" s="161"/>
      <c r="J242" s="67"/>
      <c r="K242" s="67"/>
      <c r="L242" s="71"/>
    </row>
  </sheetData>
  <sheetProtection sheet="1" autoFilter="0" formatColumns="0" formatRows="0" objects="1" scenarios="1" spinCount="100000" saltValue="g/Xjas3iyo8rQ7Pu4PQr/09KhDT1vZJquEZ5kpfwkZs9vDNBmXkoRoO9eSeB6zlJOEzs+fThNurBTXAxrKOfMA==" hashValue="NRyAKA/nQXuENW3XS6f0+ikSdBbYmYFVOdjsEF0jJNaOJscki/u//LWx00ItCUYCCwaoEe/tuMKXbEaJFdqjRQ==" algorithmName="SHA-512" password="CC35"/>
  <autoFilter ref="C84:K241"/>
  <mergeCells count="10">
    <mergeCell ref="E7:H7"/>
    <mergeCell ref="E9:H9"/>
    <mergeCell ref="E24:H24"/>
    <mergeCell ref="E45:H45"/>
    <mergeCell ref="E47:H47"/>
    <mergeCell ref="J51:J52"/>
    <mergeCell ref="E75:H75"/>
    <mergeCell ref="E77:H77"/>
    <mergeCell ref="G1:H1"/>
    <mergeCell ref="L2:V2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5" customWidth="1"/>
    <col min="2" max="2" width="1.664063" style="275" customWidth="1"/>
    <col min="3" max="4" width="5" style="275" customWidth="1"/>
    <col min="5" max="5" width="11.67" style="275" customWidth="1"/>
    <col min="6" max="6" width="9.17" style="275" customWidth="1"/>
    <col min="7" max="7" width="5" style="275" customWidth="1"/>
    <col min="8" max="8" width="77.83" style="275" customWidth="1"/>
    <col min="9" max="10" width="20" style="275" customWidth="1"/>
    <col min="11" max="11" width="1.664063" style="275" customWidth="1"/>
  </cols>
  <sheetData>
    <row r="1" ht="37.5" customHeight="1"/>
    <row r="2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4" customFormat="1" ht="45" customHeight="1">
      <c r="B3" s="279"/>
      <c r="C3" s="280" t="s">
        <v>611</v>
      </c>
      <c r="D3" s="280"/>
      <c r="E3" s="280"/>
      <c r="F3" s="280"/>
      <c r="G3" s="280"/>
      <c r="H3" s="280"/>
      <c r="I3" s="280"/>
      <c r="J3" s="280"/>
      <c r="K3" s="281"/>
    </row>
    <row r="4" ht="25.5" customHeight="1">
      <c r="B4" s="282"/>
      <c r="C4" s="283" t="s">
        <v>612</v>
      </c>
      <c r="D4" s="283"/>
      <c r="E4" s="283"/>
      <c r="F4" s="283"/>
      <c r="G4" s="283"/>
      <c r="H4" s="283"/>
      <c r="I4" s="283"/>
      <c r="J4" s="283"/>
      <c r="K4" s="284"/>
    </row>
    <row r="5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ht="15" customHeight="1">
      <c r="B6" s="282"/>
      <c r="C6" s="286" t="s">
        <v>613</v>
      </c>
      <c r="D6" s="286"/>
      <c r="E6" s="286"/>
      <c r="F6" s="286"/>
      <c r="G6" s="286"/>
      <c r="H6" s="286"/>
      <c r="I6" s="286"/>
      <c r="J6" s="286"/>
      <c r="K6" s="284"/>
    </row>
    <row r="7" ht="15" customHeight="1">
      <c r="B7" s="287"/>
      <c r="C7" s="286" t="s">
        <v>614</v>
      </c>
      <c r="D7" s="286"/>
      <c r="E7" s="286"/>
      <c r="F7" s="286"/>
      <c r="G7" s="286"/>
      <c r="H7" s="286"/>
      <c r="I7" s="286"/>
      <c r="J7" s="286"/>
      <c r="K7" s="284"/>
    </row>
    <row r="8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ht="15" customHeight="1">
      <c r="B9" s="287"/>
      <c r="C9" s="286" t="s">
        <v>615</v>
      </c>
      <c r="D9" s="286"/>
      <c r="E9" s="286"/>
      <c r="F9" s="286"/>
      <c r="G9" s="286"/>
      <c r="H9" s="286"/>
      <c r="I9" s="286"/>
      <c r="J9" s="286"/>
      <c r="K9" s="284"/>
    </row>
    <row r="10" ht="15" customHeight="1">
      <c r="B10" s="287"/>
      <c r="C10" s="286"/>
      <c r="D10" s="286" t="s">
        <v>616</v>
      </c>
      <c r="E10" s="286"/>
      <c r="F10" s="286"/>
      <c r="G10" s="286"/>
      <c r="H10" s="286"/>
      <c r="I10" s="286"/>
      <c r="J10" s="286"/>
      <c r="K10" s="284"/>
    </row>
    <row r="11" ht="15" customHeight="1">
      <c r="B11" s="287"/>
      <c r="C11" s="288"/>
      <c r="D11" s="286" t="s">
        <v>617</v>
      </c>
      <c r="E11" s="286"/>
      <c r="F11" s="286"/>
      <c r="G11" s="286"/>
      <c r="H11" s="286"/>
      <c r="I11" s="286"/>
      <c r="J11" s="286"/>
      <c r="K11" s="284"/>
    </row>
    <row r="12" ht="12.75" customHeight="1">
      <c r="B12" s="287"/>
      <c r="C12" s="288"/>
      <c r="D12" s="288"/>
      <c r="E12" s="288"/>
      <c r="F12" s="288"/>
      <c r="G12" s="288"/>
      <c r="H12" s="288"/>
      <c r="I12" s="288"/>
      <c r="J12" s="288"/>
      <c r="K12" s="284"/>
    </row>
    <row r="13" ht="15" customHeight="1">
      <c r="B13" s="287"/>
      <c r="C13" s="288"/>
      <c r="D13" s="286" t="s">
        <v>618</v>
      </c>
      <c r="E13" s="286"/>
      <c r="F13" s="286"/>
      <c r="G13" s="286"/>
      <c r="H13" s="286"/>
      <c r="I13" s="286"/>
      <c r="J13" s="286"/>
      <c r="K13" s="284"/>
    </row>
    <row r="14" ht="15" customHeight="1">
      <c r="B14" s="287"/>
      <c r="C14" s="288"/>
      <c r="D14" s="286" t="s">
        <v>619</v>
      </c>
      <c r="E14" s="286"/>
      <c r="F14" s="286"/>
      <c r="G14" s="286"/>
      <c r="H14" s="286"/>
      <c r="I14" s="286"/>
      <c r="J14" s="286"/>
      <c r="K14" s="284"/>
    </row>
    <row r="15" ht="15" customHeight="1">
      <c r="B15" s="287"/>
      <c r="C15" s="288"/>
      <c r="D15" s="286" t="s">
        <v>620</v>
      </c>
      <c r="E15" s="286"/>
      <c r="F15" s="286"/>
      <c r="G15" s="286"/>
      <c r="H15" s="286"/>
      <c r="I15" s="286"/>
      <c r="J15" s="286"/>
      <c r="K15" s="284"/>
    </row>
    <row r="16" ht="15" customHeight="1">
      <c r="B16" s="287"/>
      <c r="C16" s="288"/>
      <c r="D16" s="288"/>
      <c r="E16" s="289" t="s">
        <v>76</v>
      </c>
      <c r="F16" s="286" t="s">
        <v>621</v>
      </c>
      <c r="G16" s="286"/>
      <c r="H16" s="286"/>
      <c r="I16" s="286"/>
      <c r="J16" s="286"/>
      <c r="K16" s="284"/>
    </row>
    <row r="17" ht="15" customHeight="1">
      <c r="B17" s="287"/>
      <c r="C17" s="288"/>
      <c r="D17" s="288"/>
      <c r="E17" s="289" t="s">
        <v>622</v>
      </c>
      <c r="F17" s="286" t="s">
        <v>623</v>
      </c>
      <c r="G17" s="286"/>
      <c r="H17" s="286"/>
      <c r="I17" s="286"/>
      <c r="J17" s="286"/>
      <c r="K17" s="284"/>
    </row>
    <row r="18" ht="15" customHeight="1">
      <c r="B18" s="287"/>
      <c r="C18" s="288"/>
      <c r="D18" s="288"/>
      <c r="E18" s="289" t="s">
        <v>624</v>
      </c>
      <c r="F18" s="286" t="s">
        <v>625</v>
      </c>
      <c r="G18" s="286"/>
      <c r="H18" s="286"/>
      <c r="I18" s="286"/>
      <c r="J18" s="286"/>
      <c r="K18" s="284"/>
    </row>
    <row r="19" ht="15" customHeight="1">
      <c r="B19" s="287"/>
      <c r="C19" s="288"/>
      <c r="D19" s="288"/>
      <c r="E19" s="289" t="s">
        <v>626</v>
      </c>
      <c r="F19" s="286" t="s">
        <v>627</v>
      </c>
      <c r="G19" s="286"/>
      <c r="H19" s="286"/>
      <c r="I19" s="286"/>
      <c r="J19" s="286"/>
      <c r="K19" s="284"/>
    </row>
    <row r="20" ht="15" customHeight="1">
      <c r="B20" s="287"/>
      <c r="C20" s="288"/>
      <c r="D20" s="288"/>
      <c r="E20" s="289" t="s">
        <v>628</v>
      </c>
      <c r="F20" s="286" t="s">
        <v>629</v>
      </c>
      <c r="G20" s="286"/>
      <c r="H20" s="286"/>
      <c r="I20" s="286"/>
      <c r="J20" s="286"/>
      <c r="K20" s="284"/>
    </row>
    <row r="21" ht="15" customHeight="1">
      <c r="B21" s="287"/>
      <c r="C21" s="288"/>
      <c r="D21" s="288"/>
      <c r="E21" s="289" t="s">
        <v>630</v>
      </c>
      <c r="F21" s="286" t="s">
        <v>631</v>
      </c>
      <c r="G21" s="286"/>
      <c r="H21" s="286"/>
      <c r="I21" s="286"/>
      <c r="J21" s="286"/>
      <c r="K21" s="284"/>
    </row>
    <row r="22" ht="12.75" customHeight="1">
      <c r="B22" s="287"/>
      <c r="C22" s="288"/>
      <c r="D22" s="288"/>
      <c r="E22" s="288"/>
      <c r="F22" s="288"/>
      <c r="G22" s="288"/>
      <c r="H22" s="288"/>
      <c r="I22" s="288"/>
      <c r="J22" s="288"/>
      <c r="K22" s="284"/>
    </row>
    <row r="23" ht="15" customHeight="1">
      <c r="B23" s="287"/>
      <c r="C23" s="286" t="s">
        <v>632</v>
      </c>
      <c r="D23" s="286"/>
      <c r="E23" s="286"/>
      <c r="F23" s="286"/>
      <c r="G23" s="286"/>
      <c r="H23" s="286"/>
      <c r="I23" s="286"/>
      <c r="J23" s="286"/>
      <c r="K23" s="284"/>
    </row>
    <row r="24" ht="15" customHeight="1">
      <c r="B24" s="287"/>
      <c r="C24" s="286" t="s">
        <v>633</v>
      </c>
      <c r="D24" s="286"/>
      <c r="E24" s="286"/>
      <c r="F24" s="286"/>
      <c r="G24" s="286"/>
      <c r="H24" s="286"/>
      <c r="I24" s="286"/>
      <c r="J24" s="286"/>
      <c r="K24" s="284"/>
    </row>
    <row r="25" ht="15" customHeight="1">
      <c r="B25" s="287"/>
      <c r="C25" s="286"/>
      <c r="D25" s="286" t="s">
        <v>634</v>
      </c>
      <c r="E25" s="286"/>
      <c r="F25" s="286"/>
      <c r="G25" s="286"/>
      <c r="H25" s="286"/>
      <c r="I25" s="286"/>
      <c r="J25" s="286"/>
      <c r="K25" s="284"/>
    </row>
    <row r="26" ht="15" customHeight="1">
      <c r="B26" s="287"/>
      <c r="C26" s="288"/>
      <c r="D26" s="286" t="s">
        <v>635</v>
      </c>
      <c r="E26" s="286"/>
      <c r="F26" s="286"/>
      <c r="G26" s="286"/>
      <c r="H26" s="286"/>
      <c r="I26" s="286"/>
      <c r="J26" s="286"/>
      <c r="K26" s="284"/>
    </row>
    <row r="27" ht="12.75" customHeight="1">
      <c r="B27" s="287"/>
      <c r="C27" s="288"/>
      <c r="D27" s="288"/>
      <c r="E27" s="288"/>
      <c r="F27" s="288"/>
      <c r="G27" s="288"/>
      <c r="H27" s="288"/>
      <c r="I27" s="288"/>
      <c r="J27" s="288"/>
      <c r="K27" s="284"/>
    </row>
    <row r="28" ht="15" customHeight="1">
      <c r="B28" s="287"/>
      <c r="C28" s="288"/>
      <c r="D28" s="286" t="s">
        <v>636</v>
      </c>
      <c r="E28" s="286"/>
      <c r="F28" s="286"/>
      <c r="G28" s="286"/>
      <c r="H28" s="286"/>
      <c r="I28" s="286"/>
      <c r="J28" s="286"/>
      <c r="K28" s="284"/>
    </row>
    <row r="29" ht="15" customHeight="1">
      <c r="B29" s="287"/>
      <c r="C29" s="288"/>
      <c r="D29" s="286" t="s">
        <v>637</v>
      </c>
      <c r="E29" s="286"/>
      <c r="F29" s="286"/>
      <c r="G29" s="286"/>
      <c r="H29" s="286"/>
      <c r="I29" s="286"/>
      <c r="J29" s="286"/>
      <c r="K29" s="284"/>
    </row>
    <row r="30" ht="12.75" customHeight="1">
      <c r="B30" s="287"/>
      <c r="C30" s="288"/>
      <c r="D30" s="288"/>
      <c r="E30" s="288"/>
      <c r="F30" s="288"/>
      <c r="G30" s="288"/>
      <c r="H30" s="288"/>
      <c r="I30" s="288"/>
      <c r="J30" s="288"/>
      <c r="K30" s="284"/>
    </row>
    <row r="31" ht="15" customHeight="1">
      <c r="B31" s="287"/>
      <c r="C31" s="288"/>
      <c r="D31" s="286" t="s">
        <v>638</v>
      </c>
      <c r="E31" s="286"/>
      <c r="F31" s="286"/>
      <c r="G31" s="286"/>
      <c r="H31" s="286"/>
      <c r="I31" s="286"/>
      <c r="J31" s="286"/>
      <c r="K31" s="284"/>
    </row>
    <row r="32" ht="15" customHeight="1">
      <c r="B32" s="287"/>
      <c r="C32" s="288"/>
      <c r="D32" s="286" t="s">
        <v>639</v>
      </c>
      <c r="E32" s="286"/>
      <c r="F32" s="286"/>
      <c r="G32" s="286"/>
      <c r="H32" s="286"/>
      <c r="I32" s="286"/>
      <c r="J32" s="286"/>
      <c r="K32" s="284"/>
    </row>
    <row r="33" ht="15" customHeight="1">
      <c r="B33" s="287"/>
      <c r="C33" s="288"/>
      <c r="D33" s="286" t="s">
        <v>640</v>
      </c>
      <c r="E33" s="286"/>
      <c r="F33" s="286"/>
      <c r="G33" s="286"/>
      <c r="H33" s="286"/>
      <c r="I33" s="286"/>
      <c r="J33" s="286"/>
      <c r="K33" s="284"/>
    </row>
    <row r="34" ht="15" customHeight="1">
      <c r="B34" s="287"/>
      <c r="C34" s="288"/>
      <c r="D34" s="286"/>
      <c r="E34" s="290" t="s">
        <v>104</v>
      </c>
      <c r="F34" s="286"/>
      <c r="G34" s="286" t="s">
        <v>641</v>
      </c>
      <c r="H34" s="286"/>
      <c r="I34" s="286"/>
      <c r="J34" s="286"/>
      <c r="K34" s="284"/>
    </row>
    <row r="35" ht="30.75" customHeight="1">
      <c r="B35" s="287"/>
      <c r="C35" s="288"/>
      <c r="D35" s="286"/>
      <c r="E35" s="290" t="s">
        <v>642</v>
      </c>
      <c r="F35" s="286"/>
      <c r="G35" s="286" t="s">
        <v>643</v>
      </c>
      <c r="H35" s="286"/>
      <c r="I35" s="286"/>
      <c r="J35" s="286"/>
      <c r="K35" s="284"/>
    </row>
    <row r="36" ht="15" customHeight="1">
      <c r="B36" s="287"/>
      <c r="C36" s="288"/>
      <c r="D36" s="286"/>
      <c r="E36" s="290" t="s">
        <v>52</v>
      </c>
      <c r="F36" s="286"/>
      <c r="G36" s="286" t="s">
        <v>644</v>
      </c>
      <c r="H36" s="286"/>
      <c r="I36" s="286"/>
      <c r="J36" s="286"/>
      <c r="K36" s="284"/>
    </row>
    <row r="37" ht="15" customHeight="1">
      <c r="B37" s="287"/>
      <c r="C37" s="288"/>
      <c r="D37" s="286"/>
      <c r="E37" s="290" t="s">
        <v>105</v>
      </c>
      <c r="F37" s="286"/>
      <c r="G37" s="286" t="s">
        <v>645</v>
      </c>
      <c r="H37" s="286"/>
      <c r="I37" s="286"/>
      <c r="J37" s="286"/>
      <c r="K37" s="284"/>
    </row>
    <row r="38" ht="15" customHeight="1">
      <c r="B38" s="287"/>
      <c r="C38" s="288"/>
      <c r="D38" s="286"/>
      <c r="E38" s="290" t="s">
        <v>106</v>
      </c>
      <c r="F38" s="286"/>
      <c r="G38" s="286" t="s">
        <v>646</v>
      </c>
      <c r="H38" s="286"/>
      <c r="I38" s="286"/>
      <c r="J38" s="286"/>
      <c r="K38" s="284"/>
    </row>
    <row r="39" ht="15" customHeight="1">
      <c r="B39" s="287"/>
      <c r="C39" s="288"/>
      <c r="D39" s="286"/>
      <c r="E39" s="290" t="s">
        <v>107</v>
      </c>
      <c r="F39" s="286"/>
      <c r="G39" s="286" t="s">
        <v>647</v>
      </c>
      <c r="H39" s="286"/>
      <c r="I39" s="286"/>
      <c r="J39" s="286"/>
      <c r="K39" s="284"/>
    </row>
    <row r="40" ht="15" customHeight="1">
      <c r="B40" s="287"/>
      <c r="C40" s="288"/>
      <c r="D40" s="286"/>
      <c r="E40" s="290" t="s">
        <v>648</v>
      </c>
      <c r="F40" s="286"/>
      <c r="G40" s="286" t="s">
        <v>649</v>
      </c>
      <c r="H40" s="286"/>
      <c r="I40" s="286"/>
      <c r="J40" s="286"/>
      <c r="K40" s="284"/>
    </row>
    <row r="41" ht="15" customHeight="1">
      <c r="B41" s="287"/>
      <c r="C41" s="288"/>
      <c r="D41" s="286"/>
      <c r="E41" s="290"/>
      <c r="F41" s="286"/>
      <c r="G41" s="286" t="s">
        <v>650</v>
      </c>
      <c r="H41" s="286"/>
      <c r="I41" s="286"/>
      <c r="J41" s="286"/>
      <c r="K41" s="284"/>
    </row>
    <row r="42" ht="15" customHeight="1">
      <c r="B42" s="287"/>
      <c r="C42" s="288"/>
      <c r="D42" s="286"/>
      <c r="E42" s="290" t="s">
        <v>651</v>
      </c>
      <c r="F42" s="286"/>
      <c r="G42" s="286" t="s">
        <v>652</v>
      </c>
      <c r="H42" s="286"/>
      <c r="I42" s="286"/>
      <c r="J42" s="286"/>
      <c r="K42" s="284"/>
    </row>
    <row r="43" ht="15" customHeight="1">
      <c r="B43" s="287"/>
      <c r="C43" s="288"/>
      <c r="D43" s="286"/>
      <c r="E43" s="290" t="s">
        <v>109</v>
      </c>
      <c r="F43" s="286"/>
      <c r="G43" s="286" t="s">
        <v>653</v>
      </c>
      <c r="H43" s="286"/>
      <c r="I43" s="286"/>
      <c r="J43" s="286"/>
      <c r="K43" s="284"/>
    </row>
    <row r="44" ht="12.75" customHeight="1">
      <c r="B44" s="287"/>
      <c r="C44" s="288"/>
      <c r="D44" s="286"/>
      <c r="E44" s="286"/>
      <c r="F44" s="286"/>
      <c r="G44" s="286"/>
      <c r="H44" s="286"/>
      <c r="I44" s="286"/>
      <c r="J44" s="286"/>
      <c r="K44" s="284"/>
    </row>
    <row r="45" ht="15" customHeight="1">
      <c r="B45" s="287"/>
      <c r="C45" s="288"/>
      <c r="D45" s="286" t="s">
        <v>654</v>
      </c>
      <c r="E45" s="286"/>
      <c r="F45" s="286"/>
      <c r="G45" s="286"/>
      <c r="H45" s="286"/>
      <c r="I45" s="286"/>
      <c r="J45" s="286"/>
      <c r="K45" s="284"/>
    </row>
    <row r="46" ht="15" customHeight="1">
      <c r="B46" s="287"/>
      <c r="C46" s="288"/>
      <c r="D46" s="288"/>
      <c r="E46" s="286" t="s">
        <v>655</v>
      </c>
      <c r="F46" s="286"/>
      <c r="G46" s="286"/>
      <c r="H46" s="286"/>
      <c r="I46" s="286"/>
      <c r="J46" s="286"/>
      <c r="K46" s="284"/>
    </row>
    <row r="47" ht="15" customHeight="1">
      <c r="B47" s="287"/>
      <c r="C47" s="288"/>
      <c r="D47" s="288"/>
      <c r="E47" s="286" t="s">
        <v>656</v>
      </c>
      <c r="F47" s="286"/>
      <c r="G47" s="286"/>
      <c r="H47" s="286"/>
      <c r="I47" s="286"/>
      <c r="J47" s="286"/>
      <c r="K47" s="284"/>
    </row>
    <row r="48" ht="15" customHeight="1">
      <c r="B48" s="287"/>
      <c r="C48" s="288"/>
      <c r="D48" s="288"/>
      <c r="E48" s="286" t="s">
        <v>657</v>
      </c>
      <c r="F48" s="286"/>
      <c r="G48" s="286"/>
      <c r="H48" s="286"/>
      <c r="I48" s="286"/>
      <c r="J48" s="286"/>
      <c r="K48" s="284"/>
    </row>
    <row r="49" ht="15" customHeight="1">
      <c r="B49" s="287"/>
      <c r="C49" s="288"/>
      <c r="D49" s="286" t="s">
        <v>658</v>
      </c>
      <c r="E49" s="286"/>
      <c r="F49" s="286"/>
      <c r="G49" s="286"/>
      <c r="H49" s="286"/>
      <c r="I49" s="286"/>
      <c r="J49" s="286"/>
      <c r="K49" s="284"/>
    </row>
    <row r="50" ht="25.5" customHeight="1">
      <c r="B50" s="282"/>
      <c r="C50" s="283" t="s">
        <v>659</v>
      </c>
      <c r="D50" s="283"/>
      <c r="E50" s="283"/>
      <c r="F50" s="283"/>
      <c r="G50" s="283"/>
      <c r="H50" s="283"/>
      <c r="I50" s="283"/>
      <c r="J50" s="283"/>
      <c r="K50" s="284"/>
    </row>
    <row r="51" ht="5.25" customHeight="1">
      <c r="B51" s="282"/>
      <c r="C51" s="285"/>
      <c r="D51" s="285"/>
      <c r="E51" s="285"/>
      <c r="F51" s="285"/>
      <c r="G51" s="285"/>
      <c r="H51" s="285"/>
      <c r="I51" s="285"/>
      <c r="J51" s="285"/>
      <c r="K51" s="284"/>
    </row>
    <row r="52" ht="15" customHeight="1">
      <c r="B52" s="282"/>
      <c r="C52" s="286" t="s">
        <v>660</v>
      </c>
      <c r="D52" s="286"/>
      <c r="E52" s="286"/>
      <c r="F52" s="286"/>
      <c r="G52" s="286"/>
      <c r="H52" s="286"/>
      <c r="I52" s="286"/>
      <c r="J52" s="286"/>
      <c r="K52" s="284"/>
    </row>
    <row r="53" ht="15" customHeight="1">
      <c r="B53" s="282"/>
      <c r="C53" s="286" t="s">
        <v>661</v>
      </c>
      <c r="D53" s="286"/>
      <c r="E53" s="286"/>
      <c r="F53" s="286"/>
      <c r="G53" s="286"/>
      <c r="H53" s="286"/>
      <c r="I53" s="286"/>
      <c r="J53" s="286"/>
      <c r="K53" s="284"/>
    </row>
    <row r="54" ht="12.75" customHeight="1">
      <c r="B54" s="282"/>
      <c r="C54" s="286"/>
      <c r="D54" s="286"/>
      <c r="E54" s="286"/>
      <c r="F54" s="286"/>
      <c r="G54" s="286"/>
      <c r="H54" s="286"/>
      <c r="I54" s="286"/>
      <c r="J54" s="286"/>
      <c r="K54" s="284"/>
    </row>
    <row r="55" ht="15" customHeight="1">
      <c r="B55" s="282"/>
      <c r="C55" s="286" t="s">
        <v>662</v>
      </c>
      <c r="D55" s="286"/>
      <c r="E55" s="286"/>
      <c r="F55" s="286"/>
      <c r="G55" s="286"/>
      <c r="H55" s="286"/>
      <c r="I55" s="286"/>
      <c r="J55" s="286"/>
      <c r="K55" s="284"/>
    </row>
    <row r="56" ht="15" customHeight="1">
      <c r="B56" s="282"/>
      <c r="C56" s="288"/>
      <c r="D56" s="286" t="s">
        <v>663</v>
      </c>
      <c r="E56" s="286"/>
      <c r="F56" s="286"/>
      <c r="G56" s="286"/>
      <c r="H56" s="286"/>
      <c r="I56" s="286"/>
      <c r="J56" s="286"/>
      <c r="K56" s="284"/>
    </row>
    <row r="57" ht="15" customHeight="1">
      <c r="B57" s="282"/>
      <c r="C57" s="288"/>
      <c r="D57" s="286" t="s">
        <v>664</v>
      </c>
      <c r="E57" s="286"/>
      <c r="F57" s="286"/>
      <c r="G57" s="286"/>
      <c r="H57" s="286"/>
      <c r="I57" s="286"/>
      <c r="J57" s="286"/>
      <c r="K57" s="284"/>
    </row>
    <row r="58" ht="15" customHeight="1">
      <c r="B58" s="282"/>
      <c r="C58" s="288"/>
      <c r="D58" s="286" t="s">
        <v>665</v>
      </c>
      <c r="E58" s="286"/>
      <c r="F58" s="286"/>
      <c r="G58" s="286"/>
      <c r="H58" s="286"/>
      <c r="I58" s="286"/>
      <c r="J58" s="286"/>
      <c r="K58" s="284"/>
    </row>
    <row r="59" ht="15" customHeight="1">
      <c r="B59" s="282"/>
      <c r="C59" s="288"/>
      <c r="D59" s="286" t="s">
        <v>666</v>
      </c>
      <c r="E59" s="286"/>
      <c r="F59" s="286"/>
      <c r="G59" s="286"/>
      <c r="H59" s="286"/>
      <c r="I59" s="286"/>
      <c r="J59" s="286"/>
      <c r="K59" s="284"/>
    </row>
    <row r="60" ht="15" customHeight="1">
      <c r="B60" s="282"/>
      <c r="C60" s="288"/>
      <c r="D60" s="291" t="s">
        <v>667</v>
      </c>
      <c r="E60" s="291"/>
      <c r="F60" s="291"/>
      <c r="G60" s="291"/>
      <c r="H60" s="291"/>
      <c r="I60" s="291"/>
      <c r="J60" s="291"/>
      <c r="K60" s="284"/>
    </row>
    <row r="61" ht="15" customHeight="1">
      <c r="B61" s="282"/>
      <c r="C61" s="288"/>
      <c r="D61" s="286" t="s">
        <v>668</v>
      </c>
      <c r="E61" s="286"/>
      <c r="F61" s="286"/>
      <c r="G61" s="286"/>
      <c r="H61" s="286"/>
      <c r="I61" s="286"/>
      <c r="J61" s="286"/>
      <c r="K61" s="284"/>
    </row>
    <row r="62" ht="12.75" customHeight="1">
      <c r="B62" s="282"/>
      <c r="C62" s="288"/>
      <c r="D62" s="288"/>
      <c r="E62" s="292"/>
      <c r="F62" s="288"/>
      <c r="G62" s="288"/>
      <c r="H62" s="288"/>
      <c r="I62" s="288"/>
      <c r="J62" s="288"/>
      <c r="K62" s="284"/>
    </row>
    <row r="63" ht="15" customHeight="1">
      <c r="B63" s="282"/>
      <c r="C63" s="288"/>
      <c r="D63" s="286" t="s">
        <v>669</v>
      </c>
      <c r="E63" s="286"/>
      <c r="F63" s="286"/>
      <c r="G63" s="286"/>
      <c r="H63" s="286"/>
      <c r="I63" s="286"/>
      <c r="J63" s="286"/>
      <c r="K63" s="284"/>
    </row>
    <row r="64" ht="15" customHeight="1">
      <c r="B64" s="282"/>
      <c r="C64" s="288"/>
      <c r="D64" s="291" t="s">
        <v>670</v>
      </c>
      <c r="E64" s="291"/>
      <c r="F64" s="291"/>
      <c r="G64" s="291"/>
      <c r="H64" s="291"/>
      <c r="I64" s="291"/>
      <c r="J64" s="291"/>
      <c r="K64" s="284"/>
    </row>
    <row r="65" ht="15" customHeight="1">
      <c r="B65" s="282"/>
      <c r="C65" s="288"/>
      <c r="D65" s="286" t="s">
        <v>671</v>
      </c>
      <c r="E65" s="286"/>
      <c r="F65" s="286"/>
      <c r="G65" s="286"/>
      <c r="H65" s="286"/>
      <c r="I65" s="286"/>
      <c r="J65" s="286"/>
      <c r="K65" s="284"/>
    </row>
    <row r="66" ht="15" customHeight="1">
      <c r="B66" s="282"/>
      <c r="C66" s="288"/>
      <c r="D66" s="286" t="s">
        <v>672</v>
      </c>
      <c r="E66" s="286"/>
      <c r="F66" s="286"/>
      <c r="G66" s="286"/>
      <c r="H66" s="286"/>
      <c r="I66" s="286"/>
      <c r="J66" s="286"/>
      <c r="K66" s="284"/>
    </row>
    <row r="67" ht="15" customHeight="1">
      <c r="B67" s="282"/>
      <c r="C67" s="288"/>
      <c r="D67" s="286" t="s">
        <v>673</v>
      </c>
      <c r="E67" s="286"/>
      <c r="F67" s="286"/>
      <c r="G67" s="286"/>
      <c r="H67" s="286"/>
      <c r="I67" s="286"/>
      <c r="J67" s="286"/>
      <c r="K67" s="284"/>
    </row>
    <row r="68" ht="15" customHeight="1">
      <c r="B68" s="282"/>
      <c r="C68" s="288"/>
      <c r="D68" s="286" t="s">
        <v>674</v>
      </c>
      <c r="E68" s="286"/>
      <c r="F68" s="286"/>
      <c r="G68" s="286"/>
      <c r="H68" s="286"/>
      <c r="I68" s="286"/>
      <c r="J68" s="286"/>
      <c r="K68" s="284"/>
    </row>
    <row r="69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ht="45" customHeight="1">
      <c r="B73" s="301"/>
      <c r="C73" s="302" t="s">
        <v>84</v>
      </c>
      <c r="D73" s="302"/>
      <c r="E73" s="302"/>
      <c r="F73" s="302"/>
      <c r="G73" s="302"/>
      <c r="H73" s="302"/>
      <c r="I73" s="302"/>
      <c r="J73" s="302"/>
      <c r="K73" s="303"/>
    </row>
    <row r="74" ht="17.25" customHeight="1">
      <c r="B74" s="301"/>
      <c r="C74" s="304" t="s">
        <v>675</v>
      </c>
      <c r="D74" s="304"/>
      <c r="E74" s="304"/>
      <c r="F74" s="304" t="s">
        <v>676</v>
      </c>
      <c r="G74" s="305"/>
      <c r="H74" s="304" t="s">
        <v>105</v>
      </c>
      <c r="I74" s="304" t="s">
        <v>56</v>
      </c>
      <c r="J74" s="304" t="s">
        <v>677</v>
      </c>
      <c r="K74" s="303"/>
    </row>
    <row r="75" ht="17.25" customHeight="1">
      <c r="B75" s="301"/>
      <c r="C75" s="306" t="s">
        <v>678</v>
      </c>
      <c r="D75" s="306"/>
      <c r="E75" s="306"/>
      <c r="F75" s="307" t="s">
        <v>679</v>
      </c>
      <c r="G75" s="308"/>
      <c r="H75" s="306"/>
      <c r="I75" s="306"/>
      <c r="J75" s="306" t="s">
        <v>680</v>
      </c>
      <c r="K75" s="303"/>
    </row>
    <row r="76" ht="5.25" customHeight="1">
      <c r="B76" s="301"/>
      <c r="C76" s="309"/>
      <c r="D76" s="309"/>
      <c r="E76" s="309"/>
      <c r="F76" s="309"/>
      <c r="G76" s="310"/>
      <c r="H76" s="309"/>
      <c r="I76" s="309"/>
      <c r="J76" s="309"/>
      <c r="K76" s="303"/>
    </row>
    <row r="77" ht="15" customHeight="1">
      <c r="B77" s="301"/>
      <c r="C77" s="290" t="s">
        <v>52</v>
      </c>
      <c r="D77" s="309"/>
      <c r="E77" s="309"/>
      <c r="F77" s="311" t="s">
        <v>681</v>
      </c>
      <c r="G77" s="310"/>
      <c r="H77" s="290" t="s">
        <v>682</v>
      </c>
      <c r="I77" s="290" t="s">
        <v>683</v>
      </c>
      <c r="J77" s="290">
        <v>20</v>
      </c>
      <c r="K77" s="303"/>
    </row>
    <row r="78" ht="15" customHeight="1">
      <c r="B78" s="301"/>
      <c r="C78" s="290" t="s">
        <v>684</v>
      </c>
      <c r="D78" s="290"/>
      <c r="E78" s="290"/>
      <c r="F78" s="311" t="s">
        <v>681</v>
      </c>
      <c r="G78" s="310"/>
      <c r="H78" s="290" t="s">
        <v>685</v>
      </c>
      <c r="I78" s="290" t="s">
        <v>683</v>
      </c>
      <c r="J78" s="290">
        <v>120</v>
      </c>
      <c r="K78" s="303"/>
    </row>
    <row r="79" ht="15" customHeight="1">
      <c r="B79" s="312"/>
      <c r="C79" s="290" t="s">
        <v>686</v>
      </c>
      <c r="D79" s="290"/>
      <c r="E79" s="290"/>
      <c r="F79" s="311" t="s">
        <v>687</v>
      </c>
      <c r="G79" s="310"/>
      <c r="H79" s="290" t="s">
        <v>688</v>
      </c>
      <c r="I79" s="290" t="s">
        <v>683</v>
      </c>
      <c r="J79" s="290">
        <v>50</v>
      </c>
      <c r="K79" s="303"/>
    </row>
    <row r="80" ht="15" customHeight="1">
      <c r="B80" s="312"/>
      <c r="C80" s="290" t="s">
        <v>689</v>
      </c>
      <c r="D80" s="290"/>
      <c r="E80" s="290"/>
      <c r="F80" s="311" t="s">
        <v>681</v>
      </c>
      <c r="G80" s="310"/>
      <c r="H80" s="290" t="s">
        <v>690</v>
      </c>
      <c r="I80" s="290" t="s">
        <v>691</v>
      </c>
      <c r="J80" s="290"/>
      <c r="K80" s="303"/>
    </row>
    <row r="81" ht="15" customHeight="1">
      <c r="B81" s="312"/>
      <c r="C81" s="313" t="s">
        <v>692</v>
      </c>
      <c r="D81" s="313"/>
      <c r="E81" s="313"/>
      <c r="F81" s="314" t="s">
        <v>687</v>
      </c>
      <c r="G81" s="313"/>
      <c r="H81" s="313" t="s">
        <v>693</v>
      </c>
      <c r="I81" s="313" t="s">
        <v>683</v>
      </c>
      <c r="J81" s="313">
        <v>15</v>
      </c>
      <c r="K81" s="303"/>
    </row>
    <row r="82" ht="15" customHeight="1">
      <c r="B82" s="312"/>
      <c r="C82" s="313" t="s">
        <v>694</v>
      </c>
      <c r="D82" s="313"/>
      <c r="E82" s="313"/>
      <c r="F82" s="314" t="s">
        <v>687</v>
      </c>
      <c r="G82" s="313"/>
      <c r="H82" s="313" t="s">
        <v>695</v>
      </c>
      <c r="I82" s="313" t="s">
        <v>683</v>
      </c>
      <c r="J82" s="313">
        <v>15</v>
      </c>
      <c r="K82" s="303"/>
    </row>
    <row r="83" ht="15" customHeight="1">
      <c r="B83" s="312"/>
      <c r="C83" s="313" t="s">
        <v>696</v>
      </c>
      <c r="D83" s="313"/>
      <c r="E83" s="313"/>
      <c r="F83" s="314" t="s">
        <v>687</v>
      </c>
      <c r="G83" s="313"/>
      <c r="H83" s="313" t="s">
        <v>697</v>
      </c>
      <c r="I83" s="313" t="s">
        <v>683</v>
      </c>
      <c r="J83" s="313">
        <v>20</v>
      </c>
      <c r="K83" s="303"/>
    </row>
    <row r="84" ht="15" customHeight="1">
      <c r="B84" s="312"/>
      <c r="C84" s="313" t="s">
        <v>698</v>
      </c>
      <c r="D84" s="313"/>
      <c r="E84" s="313"/>
      <c r="F84" s="314" t="s">
        <v>687</v>
      </c>
      <c r="G84" s="313"/>
      <c r="H84" s="313" t="s">
        <v>699</v>
      </c>
      <c r="I84" s="313" t="s">
        <v>683</v>
      </c>
      <c r="J84" s="313">
        <v>20</v>
      </c>
      <c r="K84" s="303"/>
    </row>
    <row r="85" ht="15" customHeight="1">
      <c r="B85" s="312"/>
      <c r="C85" s="290" t="s">
        <v>700</v>
      </c>
      <c r="D85" s="290"/>
      <c r="E85" s="290"/>
      <c r="F85" s="311" t="s">
        <v>687</v>
      </c>
      <c r="G85" s="310"/>
      <c r="H85" s="290" t="s">
        <v>701</v>
      </c>
      <c r="I85" s="290" t="s">
        <v>683</v>
      </c>
      <c r="J85" s="290">
        <v>50</v>
      </c>
      <c r="K85" s="303"/>
    </row>
    <row r="86" ht="15" customHeight="1">
      <c r="B86" s="312"/>
      <c r="C86" s="290" t="s">
        <v>702</v>
      </c>
      <c r="D86" s="290"/>
      <c r="E86" s="290"/>
      <c r="F86" s="311" t="s">
        <v>687</v>
      </c>
      <c r="G86" s="310"/>
      <c r="H86" s="290" t="s">
        <v>703</v>
      </c>
      <c r="I86" s="290" t="s">
        <v>683</v>
      </c>
      <c r="J86" s="290">
        <v>20</v>
      </c>
      <c r="K86" s="303"/>
    </row>
    <row r="87" ht="15" customHeight="1">
      <c r="B87" s="312"/>
      <c r="C87" s="290" t="s">
        <v>704</v>
      </c>
      <c r="D87" s="290"/>
      <c r="E87" s="290"/>
      <c r="F87" s="311" t="s">
        <v>687</v>
      </c>
      <c r="G87" s="310"/>
      <c r="H87" s="290" t="s">
        <v>705</v>
      </c>
      <c r="I87" s="290" t="s">
        <v>683</v>
      </c>
      <c r="J87" s="290">
        <v>20</v>
      </c>
      <c r="K87" s="303"/>
    </row>
    <row r="88" ht="15" customHeight="1">
      <c r="B88" s="312"/>
      <c r="C88" s="290" t="s">
        <v>706</v>
      </c>
      <c r="D88" s="290"/>
      <c r="E88" s="290"/>
      <c r="F88" s="311" t="s">
        <v>687</v>
      </c>
      <c r="G88" s="310"/>
      <c r="H88" s="290" t="s">
        <v>707</v>
      </c>
      <c r="I88" s="290" t="s">
        <v>683</v>
      </c>
      <c r="J88" s="290">
        <v>50</v>
      </c>
      <c r="K88" s="303"/>
    </row>
    <row r="89" ht="15" customHeight="1">
      <c r="B89" s="312"/>
      <c r="C89" s="290" t="s">
        <v>708</v>
      </c>
      <c r="D89" s="290"/>
      <c r="E89" s="290"/>
      <c r="F89" s="311" t="s">
        <v>687</v>
      </c>
      <c r="G89" s="310"/>
      <c r="H89" s="290" t="s">
        <v>708</v>
      </c>
      <c r="I89" s="290" t="s">
        <v>683</v>
      </c>
      <c r="J89" s="290">
        <v>50</v>
      </c>
      <c r="K89" s="303"/>
    </row>
    <row r="90" ht="15" customHeight="1">
      <c r="B90" s="312"/>
      <c r="C90" s="290" t="s">
        <v>110</v>
      </c>
      <c r="D90" s="290"/>
      <c r="E90" s="290"/>
      <c r="F90" s="311" t="s">
        <v>687</v>
      </c>
      <c r="G90" s="310"/>
      <c r="H90" s="290" t="s">
        <v>709</v>
      </c>
      <c r="I90" s="290" t="s">
        <v>683</v>
      </c>
      <c r="J90" s="290">
        <v>255</v>
      </c>
      <c r="K90" s="303"/>
    </row>
    <row r="91" ht="15" customHeight="1">
      <c r="B91" s="312"/>
      <c r="C91" s="290" t="s">
        <v>710</v>
      </c>
      <c r="D91" s="290"/>
      <c r="E91" s="290"/>
      <c r="F91" s="311" t="s">
        <v>681</v>
      </c>
      <c r="G91" s="310"/>
      <c r="H91" s="290" t="s">
        <v>711</v>
      </c>
      <c r="I91" s="290" t="s">
        <v>712</v>
      </c>
      <c r="J91" s="290"/>
      <c r="K91" s="303"/>
    </row>
    <row r="92" ht="15" customHeight="1">
      <c r="B92" s="312"/>
      <c r="C92" s="290" t="s">
        <v>713</v>
      </c>
      <c r="D92" s="290"/>
      <c r="E92" s="290"/>
      <c r="F92" s="311" t="s">
        <v>681</v>
      </c>
      <c r="G92" s="310"/>
      <c r="H92" s="290" t="s">
        <v>714</v>
      </c>
      <c r="I92" s="290" t="s">
        <v>715</v>
      </c>
      <c r="J92" s="290"/>
      <c r="K92" s="303"/>
    </row>
    <row r="93" ht="15" customHeight="1">
      <c r="B93" s="312"/>
      <c r="C93" s="290" t="s">
        <v>716</v>
      </c>
      <c r="D93" s="290"/>
      <c r="E93" s="290"/>
      <c r="F93" s="311" t="s">
        <v>681</v>
      </c>
      <c r="G93" s="310"/>
      <c r="H93" s="290" t="s">
        <v>716</v>
      </c>
      <c r="I93" s="290" t="s">
        <v>715</v>
      </c>
      <c r="J93" s="290"/>
      <c r="K93" s="303"/>
    </row>
    <row r="94" ht="15" customHeight="1">
      <c r="B94" s="312"/>
      <c r="C94" s="290" t="s">
        <v>37</v>
      </c>
      <c r="D94" s="290"/>
      <c r="E94" s="290"/>
      <c r="F94" s="311" t="s">
        <v>681</v>
      </c>
      <c r="G94" s="310"/>
      <c r="H94" s="290" t="s">
        <v>717</v>
      </c>
      <c r="I94" s="290" t="s">
        <v>715</v>
      </c>
      <c r="J94" s="290"/>
      <c r="K94" s="303"/>
    </row>
    <row r="95" ht="15" customHeight="1">
      <c r="B95" s="312"/>
      <c r="C95" s="290" t="s">
        <v>47</v>
      </c>
      <c r="D95" s="290"/>
      <c r="E95" s="290"/>
      <c r="F95" s="311" t="s">
        <v>681</v>
      </c>
      <c r="G95" s="310"/>
      <c r="H95" s="290" t="s">
        <v>718</v>
      </c>
      <c r="I95" s="290" t="s">
        <v>715</v>
      </c>
      <c r="J95" s="290"/>
      <c r="K95" s="303"/>
    </row>
    <row r="96" ht="15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7"/>
    </row>
    <row r="97" ht="18.75" customHeight="1">
      <c r="B97" s="318"/>
      <c r="C97" s="319"/>
      <c r="D97" s="319"/>
      <c r="E97" s="319"/>
      <c r="F97" s="319"/>
      <c r="G97" s="319"/>
      <c r="H97" s="319"/>
      <c r="I97" s="319"/>
      <c r="J97" s="319"/>
      <c r="K97" s="318"/>
    </row>
    <row r="98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ht="45" customHeight="1">
      <c r="B100" s="301"/>
      <c r="C100" s="302" t="s">
        <v>719</v>
      </c>
      <c r="D100" s="302"/>
      <c r="E100" s="302"/>
      <c r="F100" s="302"/>
      <c r="G100" s="302"/>
      <c r="H100" s="302"/>
      <c r="I100" s="302"/>
      <c r="J100" s="302"/>
      <c r="K100" s="303"/>
    </row>
    <row r="101" ht="17.25" customHeight="1">
      <c r="B101" s="301"/>
      <c r="C101" s="304" t="s">
        <v>675</v>
      </c>
      <c r="D101" s="304"/>
      <c r="E101" s="304"/>
      <c r="F101" s="304" t="s">
        <v>676</v>
      </c>
      <c r="G101" s="305"/>
      <c r="H101" s="304" t="s">
        <v>105</v>
      </c>
      <c r="I101" s="304" t="s">
        <v>56</v>
      </c>
      <c r="J101" s="304" t="s">
        <v>677</v>
      </c>
      <c r="K101" s="303"/>
    </row>
    <row r="102" ht="17.25" customHeight="1">
      <c r="B102" s="301"/>
      <c r="C102" s="306" t="s">
        <v>678</v>
      </c>
      <c r="D102" s="306"/>
      <c r="E102" s="306"/>
      <c r="F102" s="307" t="s">
        <v>679</v>
      </c>
      <c r="G102" s="308"/>
      <c r="H102" s="306"/>
      <c r="I102" s="306"/>
      <c r="J102" s="306" t="s">
        <v>680</v>
      </c>
      <c r="K102" s="303"/>
    </row>
    <row r="103" ht="5.25" customHeight="1">
      <c r="B103" s="301"/>
      <c r="C103" s="304"/>
      <c r="D103" s="304"/>
      <c r="E103" s="304"/>
      <c r="F103" s="304"/>
      <c r="G103" s="320"/>
      <c r="H103" s="304"/>
      <c r="I103" s="304"/>
      <c r="J103" s="304"/>
      <c r="K103" s="303"/>
    </row>
    <row r="104" ht="15" customHeight="1">
      <c r="B104" s="301"/>
      <c r="C104" s="290" t="s">
        <v>52</v>
      </c>
      <c r="D104" s="309"/>
      <c r="E104" s="309"/>
      <c r="F104" s="311" t="s">
        <v>681</v>
      </c>
      <c r="G104" s="320"/>
      <c r="H104" s="290" t="s">
        <v>720</v>
      </c>
      <c r="I104" s="290" t="s">
        <v>683</v>
      </c>
      <c r="J104" s="290">
        <v>20</v>
      </c>
      <c r="K104" s="303"/>
    </row>
    <row r="105" ht="15" customHeight="1">
      <c r="B105" s="301"/>
      <c r="C105" s="290" t="s">
        <v>684</v>
      </c>
      <c r="D105" s="290"/>
      <c r="E105" s="290"/>
      <c r="F105" s="311" t="s">
        <v>681</v>
      </c>
      <c r="G105" s="290"/>
      <c r="H105" s="290" t="s">
        <v>720</v>
      </c>
      <c r="I105" s="290" t="s">
        <v>683</v>
      </c>
      <c r="J105" s="290">
        <v>120</v>
      </c>
      <c r="K105" s="303"/>
    </row>
    <row r="106" ht="15" customHeight="1">
      <c r="B106" s="312"/>
      <c r="C106" s="290" t="s">
        <v>686</v>
      </c>
      <c r="D106" s="290"/>
      <c r="E106" s="290"/>
      <c r="F106" s="311" t="s">
        <v>687</v>
      </c>
      <c r="G106" s="290"/>
      <c r="H106" s="290" t="s">
        <v>720</v>
      </c>
      <c r="I106" s="290" t="s">
        <v>683</v>
      </c>
      <c r="J106" s="290">
        <v>50</v>
      </c>
      <c r="K106" s="303"/>
    </row>
    <row r="107" ht="15" customHeight="1">
      <c r="B107" s="312"/>
      <c r="C107" s="290" t="s">
        <v>689</v>
      </c>
      <c r="D107" s="290"/>
      <c r="E107" s="290"/>
      <c r="F107" s="311" t="s">
        <v>681</v>
      </c>
      <c r="G107" s="290"/>
      <c r="H107" s="290" t="s">
        <v>720</v>
      </c>
      <c r="I107" s="290" t="s">
        <v>691</v>
      </c>
      <c r="J107" s="290"/>
      <c r="K107" s="303"/>
    </row>
    <row r="108" ht="15" customHeight="1">
      <c r="B108" s="312"/>
      <c r="C108" s="290" t="s">
        <v>700</v>
      </c>
      <c r="D108" s="290"/>
      <c r="E108" s="290"/>
      <c r="F108" s="311" t="s">
        <v>687</v>
      </c>
      <c r="G108" s="290"/>
      <c r="H108" s="290" t="s">
        <v>720</v>
      </c>
      <c r="I108" s="290" t="s">
        <v>683</v>
      </c>
      <c r="J108" s="290">
        <v>50</v>
      </c>
      <c r="K108" s="303"/>
    </row>
    <row r="109" ht="15" customHeight="1">
      <c r="B109" s="312"/>
      <c r="C109" s="290" t="s">
        <v>708</v>
      </c>
      <c r="D109" s="290"/>
      <c r="E109" s="290"/>
      <c r="F109" s="311" t="s">
        <v>687</v>
      </c>
      <c r="G109" s="290"/>
      <c r="H109" s="290" t="s">
        <v>720</v>
      </c>
      <c r="I109" s="290" t="s">
        <v>683</v>
      </c>
      <c r="J109" s="290">
        <v>50</v>
      </c>
      <c r="K109" s="303"/>
    </row>
    <row r="110" ht="15" customHeight="1">
      <c r="B110" s="312"/>
      <c r="C110" s="290" t="s">
        <v>706</v>
      </c>
      <c r="D110" s="290"/>
      <c r="E110" s="290"/>
      <c r="F110" s="311" t="s">
        <v>687</v>
      </c>
      <c r="G110" s="290"/>
      <c r="H110" s="290" t="s">
        <v>720</v>
      </c>
      <c r="I110" s="290" t="s">
        <v>683</v>
      </c>
      <c r="J110" s="290">
        <v>50</v>
      </c>
      <c r="K110" s="303"/>
    </row>
    <row r="111" ht="15" customHeight="1">
      <c r="B111" s="312"/>
      <c r="C111" s="290" t="s">
        <v>52</v>
      </c>
      <c r="D111" s="290"/>
      <c r="E111" s="290"/>
      <c r="F111" s="311" t="s">
        <v>681</v>
      </c>
      <c r="G111" s="290"/>
      <c r="H111" s="290" t="s">
        <v>721</v>
      </c>
      <c r="I111" s="290" t="s">
        <v>683</v>
      </c>
      <c r="J111" s="290">
        <v>20</v>
      </c>
      <c r="K111" s="303"/>
    </row>
    <row r="112" ht="15" customHeight="1">
      <c r="B112" s="312"/>
      <c r="C112" s="290" t="s">
        <v>722</v>
      </c>
      <c r="D112" s="290"/>
      <c r="E112" s="290"/>
      <c r="F112" s="311" t="s">
        <v>681</v>
      </c>
      <c r="G112" s="290"/>
      <c r="H112" s="290" t="s">
        <v>723</v>
      </c>
      <c r="I112" s="290" t="s">
        <v>683</v>
      </c>
      <c r="J112" s="290">
        <v>120</v>
      </c>
      <c r="K112" s="303"/>
    </row>
    <row r="113" ht="15" customHeight="1">
      <c r="B113" s="312"/>
      <c r="C113" s="290" t="s">
        <v>37</v>
      </c>
      <c r="D113" s="290"/>
      <c r="E113" s="290"/>
      <c r="F113" s="311" t="s">
        <v>681</v>
      </c>
      <c r="G113" s="290"/>
      <c r="H113" s="290" t="s">
        <v>724</v>
      </c>
      <c r="I113" s="290" t="s">
        <v>715</v>
      </c>
      <c r="J113" s="290"/>
      <c r="K113" s="303"/>
    </row>
    <row r="114" ht="15" customHeight="1">
      <c r="B114" s="312"/>
      <c r="C114" s="290" t="s">
        <v>47</v>
      </c>
      <c r="D114" s="290"/>
      <c r="E114" s="290"/>
      <c r="F114" s="311" t="s">
        <v>681</v>
      </c>
      <c r="G114" s="290"/>
      <c r="H114" s="290" t="s">
        <v>725</v>
      </c>
      <c r="I114" s="290" t="s">
        <v>715</v>
      </c>
      <c r="J114" s="290"/>
      <c r="K114" s="303"/>
    </row>
    <row r="115" ht="15" customHeight="1">
      <c r="B115" s="312"/>
      <c r="C115" s="290" t="s">
        <v>56</v>
      </c>
      <c r="D115" s="290"/>
      <c r="E115" s="290"/>
      <c r="F115" s="311" t="s">
        <v>681</v>
      </c>
      <c r="G115" s="290"/>
      <c r="H115" s="290" t="s">
        <v>726</v>
      </c>
      <c r="I115" s="290" t="s">
        <v>727</v>
      </c>
      <c r="J115" s="290"/>
      <c r="K115" s="303"/>
    </row>
    <row r="116" ht="15" customHeight="1">
      <c r="B116" s="315"/>
      <c r="C116" s="321"/>
      <c r="D116" s="321"/>
      <c r="E116" s="321"/>
      <c r="F116" s="321"/>
      <c r="G116" s="321"/>
      <c r="H116" s="321"/>
      <c r="I116" s="321"/>
      <c r="J116" s="321"/>
      <c r="K116" s="317"/>
    </row>
    <row r="117" ht="18.75" customHeight="1">
      <c r="B117" s="322"/>
      <c r="C117" s="286"/>
      <c r="D117" s="286"/>
      <c r="E117" s="286"/>
      <c r="F117" s="323"/>
      <c r="G117" s="286"/>
      <c r="H117" s="286"/>
      <c r="I117" s="286"/>
      <c r="J117" s="286"/>
      <c r="K117" s="322"/>
    </row>
    <row r="118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ht="7.5" customHeight="1">
      <c r="B119" s="324"/>
      <c r="C119" s="325"/>
      <c r="D119" s="325"/>
      <c r="E119" s="325"/>
      <c r="F119" s="325"/>
      <c r="G119" s="325"/>
      <c r="H119" s="325"/>
      <c r="I119" s="325"/>
      <c r="J119" s="325"/>
      <c r="K119" s="326"/>
    </row>
    <row r="120" ht="45" customHeight="1">
      <c r="B120" s="327"/>
      <c r="C120" s="280" t="s">
        <v>728</v>
      </c>
      <c r="D120" s="280"/>
      <c r="E120" s="280"/>
      <c r="F120" s="280"/>
      <c r="G120" s="280"/>
      <c r="H120" s="280"/>
      <c r="I120" s="280"/>
      <c r="J120" s="280"/>
      <c r="K120" s="328"/>
    </row>
    <row r="121" ht="17.25" customHeight="1">
      <c r="B121" s="329"/>
      <c r="C121" s="304" t="s">
        <v>675</v>
      </c>
      <c r="D121" s="304"/>
      <c r="E121" s="304"/>
      <c r="F121" s="304" t="s">
        <v>676</v>
      </c>
      <c r="G121" s="305"/>
      <c r="H121" s="304" t="s">
        <v>105</v>
      </c>
      <c r="I121" s="304" t="s">
        <v>56</v>
      </c>
      <c r="J121" s="304" t="s">
        <v>677</v>
      </c>
      <c r="K121" s="330"/>
    </row>
    <row r="122" ht="17.25" customHeight="1">
      <c r="B122" s="329"/>
      <c r="C122" s="306" t="s">
        <v>678</v>
      </c>
      <c r="D122" s="306"/>
      <c r="E122" s="306"/>
      <c r="F122" s="307" t="s">
        <v>679</v>
      </c>
      <c r="G122" s="308"/>
      <c r="H122" s="306"/>
      <c r="I122" s="306"/>
      <c r="J122" s="306" t="s">
        <v>680</v>
      </c>
      <c r="K122" s="330"/>
    </row>
    <row r="123" ht="5.25" customHeight="1">
      <c r="B123" s="331"/>
      <c r="C123" s="309"/>
      <c r="D123" s="309"/>
      <c r="E123" s="309"/>
      <c r="F123" s="309"/>
      <c r="G123" s="290"/>
      <c r="H123" s="309"/>
      <c r="I123" s="309"/>
      <c r="J123" s="309"/>
      <c r="K123" s="332"/>
    </row>
    <row r="124" ht="15" customHeight="1">
      <c r="B124" s="331"/>
      <c r="C124" s="290" t="s">
        <v>684</v>
      </c>
      <c r="D124" s="309"/>
      <c r="E124" s="309"/>
      <c r="F124" s="311" t="s">
        <v>681</v>
      </c>
      <c r="G124" s="290"/>
      <c r="H124" s="290" t="s">
        <v>720</v>
      </c>
      <c r="I124" s="290" t="s">
        <v>683</v>
      </c>
      <c r="J124" s="290">
        <v>120</v>
      </c>
      <c r="K124" s="333"/>
    </row>
    <row r="125" ht="15" customHeight="1">
      <c r="B125" s="331"/>
      <c r="C125" s="290" t="s">
        <v>729</v>
      </c>
      <c r="D125" s="290"/>
      <c r="E125" s="290"/>
      <c r="F125" s="311" t="s">
        <v>681</v>
      </c>
      <c r="G125" s="290"/>
      <c r="H125" s="290" t="s">
        <v>730</v>
      </c>
      <c r="I125" s="290" t="s">
        <v>683</v>
      </c>
      <c r="J125" s="290" t="s">
        <v>731</v>
      </c>
      <c r="K125" s="333"/>
    </row>
    <row r="126" ht="15" customHeight="1">
      <c r="B126" s="331"/>
      <c r="C126" s="290" t="s">
        <v>630</v>
      </c>
      <c r="D126" s="290"/>
      <c r="E126" s="290"/>
      <c r="F126" s="311" t="s">
        <v>681</v>
      </c>
      <c r="G126" s="290"/>
      <c r="H126" s="290" t="s">
        <v>732</v>
      </c>
      <c r="I126" s="290" t="s">
        <v>683</v>
      </c>
      <c r="J126" s="290" t="s">
        <v>731</v>
      </c>
      <c r="K126" s="333"/>
    </row>
    <row r="127" ht="15" customHeight="1">
      <c r="B127" s="331"/>
      <c r="C127" s="290" t="s">
        <v>692</v>
      </c>
      <c r="D127" s="290"/>
      <c r="E127" s="290"/>
      <c r="F127" s="311" t="s">
        <v>687</v>
      </c>
      <c r="G127" s="290"/>
      <c r="H127" s="290" t="s">
        <v>693</v>
      </c>
      <c r="I127" s="290" t="s">
        <v>683</v>
      </c>
      <c r="J127" s="290">
        <v>15</v>
      </c>
      <c r="K127" s="333"/>
    </row>
    <row r="128" ht="15" customHeight="1">
      <c r="B128" s="331"/>
      <c r="C128" s="313" t="s">
        <v>694</v>
      </c>
      <c r="D128" s="313"/>
      <c r="E128" s="313"/>
      <c r="F128" s="314" t="s">
        <v>687</v>
      </c>
      <c r="G128" s="313"/>
      <c r="H128" s="313" t="s">
        <v>695</v>
      </c>
      <c r="I128" s="313" t="s">
        <v>683</v>
      </c>
      <c r="J128" s="313">
        <v>15</v>
      </c>
      <c r="K128" s="333"/>
    </row>
    <row r="129" ht="15" customHeight="1">
      <c r="B129" s="331"/>
      <c r="C129" s="313" t="s">
        <v>696</v>
      </c>
      <c r="D129" s="313"/>
      <c r="E129" s="313"/>
      <c r="F129" s="314" t="s">
        <v>687</v>
      </c>
      <c r="G129" s="313"/>
      <c r="H129" s="313" t="s">
        <v>697</v>
      </c>
      <c r="I129" s="313" t="s">
        <v>683</v>
      </c>
      <c r="J129" s="313">
        <v>20</v>
      </c>
      <c r="K129" s="333"/>
    </row>
    <row r="130" ht="15" customHeight="1">
      <c r="B130" s="331"/>
      <c r="C130" s="313" t="s">
        <v>698</v>
      </c>
      <c r="D130" s="313"/>
      <c r="E130" s="313"/>
      <c r="F130" s="314" t="s">
        <v>687</v>
      </c>
      <c r="G130" s="313"/>
      <c r="H130" s="313" t="s">
        <v>699</v>
      </c>
      <c r="I130" s="313" t="s">
        <v>683</v>
      </c>
      <c r="J130" s="313">
        <v>20</v>
      </c>
      <c r="K130" s="333"/>
    </row>
    <row r="131" ht="15" customHeight="1">
      <c r="B131" s="331"/>
      <c r="C131" s="290" t="s">
        <v>686</v>
      </c>
      <c r="D131" s="290"/>
      <c r="E131" s="290"/>
      <c r="F131" s="311" t="s">
        <v>687</v>
      </c>
      <c r="G131" s="290"/>
      <c r="H131" s="290" t="s">
        <v>720</v>
      </c>
      <c r="I131" s="290" t="s">
        <v>683</v>
      </c>
      <c r="J131" s="290">
        <v>50</v>
      </c>
      <c r="K131" s="333"/>
    </row>
    <row r="132" ht="15" customHeight="1">
      <c r="B132" s="331"/>
      <c r="C132" s="290" t="s">
        <v>700</v>
      </c>
      <c r="D132" s="290"/>
      <c r="E132" s="290"/>
      <c r="F132" s="311" t="s">
        <v>687</v>
      </c>
      <c r="G132" s="290"/>
      <c r="H132" s="290" t="s">
        <v>720</v>
      </c>
      <c r="I132" s="290" t="s">
        <v>683</v>
      </c>
      <c r="J132" s="290">
        <v>50</v>
      </c>
      <c r="K132" s="333"/>
    </row>
    <row r="133" ht="15" customHeight="1">
      <c r="B133" s="331"/>
      <c r="C133" s="290" t="s">
        <v>706</v>
      </c>
      <c r="D133" s="290"/>
      <c r="E133" s="290"/>
      <c r="F133" s="311" t="s">
        <v>687</v>
      </c>
      <c r="G133" s="290"/>
      <c r="H133" s="290" t="s">
        <v>720</v>
      </c>
      <c r="I133" s="290" t="s">
        <v>683</v>
      </c>
      <c r="J133" s="290">
        <v>50</v>
      </c>
      <c r="K133" s="333"/>
    </row>
    <row r="134" ht="15" customHeight="1">
      <c r="B134" s="331"/>
      <c r="C134" s="290" t="s">
        <v>708</v>
      </c>
      <c r="D134" s="290"/>
      <c r="E134" s="290"/>
      <c r="F134" s="311" t="s">
        <v>687</v>
      </c>
      <c r="G134" s="290"/>
      <c r="H134" s="290" t="s">
        <v>720</v>
      </c>
      <c r="I134" s="290" t="s">
        <v>683</v>
      </c>
      <c r="J134" s="290">
        <v>50</v>
      </c>
      <c r="K134" s="333"/>
    </row>
    <row r="135" ht="15" customHeight="1">
      <c r="B135" s="331"/>
      <c r="C135" s="290" t="s">
        <v>110</v>
      </c>
      <c r="D135" s="290"/>
      <c r="E135" s="290"/>
      <c r="F135" s="311" t="s">
        <v>687</v>
      </c>
      <c r="G135" s="290"/>
      <c r="H135" s="290" t="s">
        <v>733</v>
      </c>
      <c r="I135" s="290" t="s">
        <v>683</v>
      </c>
      <c r="J135" s="290">
        <v>255</v>
      </c>
      <c r="K135" s="333"/>
    </row>
    <row r="136" ht="15" customHeight="1">
      <c r="B136" s="331"/>
      <c r="C136" s="290" t="s">
        <v>710</v>
      </c>
      <c r="D136" s="290"/>
      <c r="E136" s="290"/>
      <c r="F136" s="311" t="s">
        <v>681</v>
      </c>
      <c r="G136" s="290"/>
      <c r="H136" s="290" t="s">
        <v>734</v>
      </c>
      <c r="I136" s="290" t="s">
        <v>712</v>
      </c>
      <c r="J136" s="290"/>
      <c r="K136" s="333"/>
    </row>
    <row r="137" ht="15" customHeight="1">
      <c r="B137" s="331"/>
      <c r="C137" s="290" t="s">
        <v>713</v>
      </c>
      <c r="D137" s="290"/>
      <c r="E137" s="290"/>
      <c r="F137" s="311" t="s">
        <v>681</v>
      </c>
      <c r="G137" s="290"/>
      <c r="H137" s="290" t="s">
        <v>735</v>
      </c>
      <c r="I137" s="290" t="s">
        <v>715</v>
      </c>
      <c r="J137" s="290"/>
      <c r="K137" s="333"/>
    </row>
    <row r="138" ht="15" customHeight="1">
      <c r="B138" s="331"/>
      <c r="C138" s="290" t="s">
        <v>716</v>
      </c>
      <c r="D138" s="290"/>
      <c r="E138" s="290"/>
      <c r="F138" s="311" t="s">
        <v>681</v>
      </c>
      <c r="G138" s="290"/>
      <c r="H138" s="290" t="s">
        <v>716</v>
      </c>
      <c r="I138" s="290" t="s">
        <v>715</v>
      </c>
      <c r="J138" s="290"/>
      <c r="K138" s="333"/>
    </row>
    <row r="139" ht="15" customHeight="1">
      <c r="B139" s="331"/>
      <c r="C139" s="290" t="s">
        <v>37</v>
      </c>
      <c r="D139" s="290"/>
      <c r="E139" s="290"/>
      <c r="F139" s="311" t="s">
        <v>681</v>
      </c>
      <c r="G139" s="290"/>
      <c r="H139" s="290" t="s">
        <v>736</v>
      </c>
      <c r="I139" s="290" t="s">
        <v>715</v>
      </c>
      <c r="J139" s="290"/>
      <c r="K139" s="333"/>
    </row>
    <row r="140" ht="15" customHeight="1">
      <c r="B140" s="331"/>
      <c r="C140" s="290" t="s">
        <v>737</v>
      </c>
      <c r="D140" s="290"/>
      <c r="E140" s="290"/>
      <c r="F140" s="311" t="s">
        <v>681</v>
      </c>
      <c r="G140" s="290"/>
      <c r="H140" s="290" t="s">
        <v>738</v>
      </c>
      <c r="I140" s="290" t="s">
        <v>715</v>
      </c>
      <c r="J140" s="290"/>
      <c r="K140" s="333"/>
    </row>
    <row r="141" ht="15" customHeight="1">
      <c r="B141" s="334"/>
      <c r="C141" s="335"/>
      <c r="D141" s="335"/>
      <c r="E141" s="335"/>
      <c r="F141" s="335"/>
      <c r="G141" s="335"/>
      <c r="H141" s="335"/>
      <c r="I141" s="335"/>
      <c r="J141" s="335"/>
      <c r="K141" s="336"/>
    </row>
    <row r="142" ht="18.75" customHeight="1">
      <c r="B142" s="286"/>
      <c r="C142" s="286"/>
      <c r="D142" s="286"/>
      <c r="E142" s="286"/>
      <c r="F142" s="323"/>
      <c r="G142" s="286"/>
      <c r="H142" s="286"/>
      <c r="I142" s="286"/>
      <c r="J142" s="286"/>
      <c r="K142" s="286"/>
    </row>
    <row r="143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ht="45" customHeight="1">
      <c r="B145" s="301"/>
      <c r="C145" s="302" t="s">
        <v>739</v>
      </c>
      <c r="D145" s="302"/>
      <c r="E145" s="302"/>
      <c r="F145" s="302"/>
      <c r="G145" s="302"/>
      <c r="H145" s="302"/>
      <c r="I145" s="302"/>
      <c r="J145" s="302"/>
      <c r="K145" s="303"/>
    </row>
    <row r="146" ht="17.25" customHeight="1">
      <c r="B146" s="301"/>
      <c r="C146" s="304" t="s">
        <v>675</v>
      </c>
      <c r="D146" s="304"/>
      <c r="E146" s="304"/>
      <c r="F146" s="304" t="s">
        <v>676</v>
      </c>
      <c r="G146" s="305"/>
      <c r="H146" s="304" t="s">
        <v>105</v>
      </c>
      <c r="I146" s="304" t="s">
        <v>56</v>
      </c>
      <c r="J146" s="304" t="s">
        <v>677</v>
      </c>
      <c r="K146" s="303"/>
    </row>
    <row r="147" ht="17.25" customHeight="1">
      <c r="B147" s="301"/>
      <c r="C147" s="306" t="s">
        <v>678</v>
      </c>
      <c r="D147" s="306"/>
      <c r="E147" s="306"/>
      <c r="F147" s="307" t="s">
        <v>679</v>
      </c>
      <c r="G147" s="308"/>
      <c r="H147" s="306"/>
      <c r="I147" s="306"/>
      <c r="J147" s="306" t="s">
        <v>680</v>
      </c>
      <c r="K147" s="303"/>
    </row>
    <row r="148" ht="5.25" customHeight="1">
      <c r="B148" s="312"/>
      <c r="C148" s="309"/>
      <c r="D148" s="309"/>
      <c r="E148" s="309"/>
      <c r="F148" s="309"/>
      <c r="G148" s="310"/>
      <c r="H148" s="309"/>
      <c r="I148" s="309"/>
      <c r="J148" s="309"/>
      <c r="K148" s="333"/>
    </row>
    <row r="149" ht="15" customHeight="1">
      <c r="B149" s="312"/>
      <c r="C149" s="337" t="s">
        <v>684</v>
      </c>
      <c r="D149" s="290"/>
      <c r="E149" s="290"/>
      <c r="F149" s="338" t="s">
        <v>681</v>
      </c>
      <c r="G149" s="290"/>
      <c r="H149" s="337" t="s">
        <v>720</v>
      </c>
      <c r="I149" s="337" t="s">
        <v>683</v>
      </c>
      <c r="J149" s="337">
        <v>120</v>
      </c>
      <c r="K149" s="333"/>
    </row>
    <row r="150" ht="15" customHeight="1">
      <c r="B150" s="312"/>
      <c r="C150" s="337" t="s">
        <v>729</v>
      </c>
      <c r="D150" s="290"/>
      <c r="E150" s="290"/>
      <c r="F150" s="338" t="s">
        <v>681</v>
      </c>
      <c r="G150" s="290"/>
      <c r="H150" s="337" t="s">
        <v>740</v>
      </c>
      <c r="I150" s="337" t="s">
        <v>683</v>
      </c>
      <c r="J150" s="337" t="s">
        <v>731</v>
      </c>
      <c r="K150" s="333"/>
    </row>
    <row r="151" ht="15" customHeight="1">
      <c r="B151" s="312"/>
      <c r="C151" s="337" t="s">
        <v>630</v>
      </c>
      <c r="D151" s="290"/>
      <c r="E151" s="290"/>
      <c r="F151" s="338" t="s">
        <v>681</v>
      </c>
      <c r="G151" s="290"/>
      <c r="H151" s="337" t="s">
        <v>741</v>
      </c>
      <c r="I151" s="337" t="s">
        <v>683</v>
      </c>
      <c r="J151" s="337" t="s">
        <v>731</v>
      </c>
      <c r="K151" s="333"/>
    </row>
    <row r="152" ht="15" customHeight="1">
      <c r="B152" s="312"/>
      <c r="C152" s="337" t="s">
        <v>686</v>
      </c>
      <c r="D152" s="290"/>
      <c r="E152" s="290"/>
      <c r="F152" s="338" t="s">
        <v>687</v>
      </c>
      <c r="G152" s="290"/>
      <c r="H152" s="337" t="s">
        <v>720</v>
      </c>
      <c r="I152" s="337" t="s">
        <v>683</v>
      </c>
      <c r="J152" s="337">
        <v>50</v>
      </c>
      <c r="K152" s="333"/>
    </row>
    <row r="153" ht="15" customHeight="1">
      <c r="B153" s="312"/>
      <c r="C153" s="337" t="s">
        <v>689</v>
      </c>
      <c r="D153" s="290"/>
      <c r="E153" s="290"/>
      <c r="F153" s="338" t="s">
        <v>681</v>
      </c>
      <c r="G153" s="290"/>
      <c r="H153" s="337" t="s">
        <v>720</v>
      </c>
      <c r="I153" s="337" t="s">
        <v>691</v>
      </c>
      <c r="J153" s="337"/>
      <c r="K153" s="333"/>
    </row>
    <row r="154" ht="15" customHeight="1">
      <c r="B154" s="312"/>
      <c r="C154" s="337" t="s">
        <v>700</v>
      </c>
      <c r="D154" s="290"/>
      <c r="E154" s="290"/>
      <c r="F154" s="338" t="s">
        <v>687</v>
      </c>
      <c r="G154" s="290"/>
      <c r="H154" s="337" t="s">
        <v>720</v>
      </c>
      <c r="I154" s="337" t="s">
        <v>683</v>
      </c>
      <c r="J154" s="337">
        <v>50</v>
      </c>
      <c r="K154" s="333"/>
    </row>
    <row r="155" ht="15" customHeight="1">
      <c r="B155" s="312"/>
      <c r="C155" s="337" t="s">
        <v>708</v>
      </c>
      <c r="D155" s="290"/>
      <c r="E155" s="290"/>
      <c r="F155" s="338" t="s">
        <v>687</v>
      </c>
      <c r="G155" s="290"/>
      <c r="H155" s="337" t="s">
        <v>720</v>
      </c>
      <c r="I155" s="337" t="s">
        <v>683</v>
      </c>
      <c r="J155" s="337">
        <v>50</v>
      </c>
      <c r="K155" s="333"/>
    </row>
    <row r="156" ht="15" customHeight="1">
      <c r="B156" s="312"/>
      <c r="C156" s="337" t="s">
        <v>706</v>
      </c>
      <c r="D156" s="290"/>
      <c r="E156" s="290"/>
      <c r="F156" s="338" t="s">
        <v>687</v>
      </c>
      <c r="G156" s="290"/>
      <c r="H156" s="337" t="s">
        <v>720</v>
      </c>
      <c r="I156" s="337" t="s">
        <v>683</v>
      </c>
      <c r="J156" s="337">
        <v>50</v>
      </c>
      <c r="K156" s="333"/>
    </row>
    <row r="157" ht="15" customHeight="1">
      <c r="B157" s="312"/>
      <c r="C157" s="337" t="s">
        <v>90</v>
      </c>
      <c r="D157" s="290"/>
      <c r="E157" s="290"/>
      <c r="F157" s="338" t="s">
        <v>681</v>
      </c>
      <c r="G157" s="290"/>
      <c r="H157" s="337" t="s">
        <v>742</v>
      </c>
      <c r="I157" s="337" t="s">
        <v>683</v>
      </c>
      <c r="J157" s="337" t="s">
        <v>743</v>
      </c>
      <c r="K157" s="333"/>
    </row>
    <row r="158" ht="15" customHeight="1">
      <c r="B158" s="312"/>
      <c r="C158" s="337" t="s">
        <v>744</v>
      </c>
      <c r="D158" s="290"/>
      <c r="E158" s="290"/>
      <c r="F158" s="338" t="s">
        <v>681</v>
      </c>
      <c r="G158" s="290"/>
      <c r="H158" s="337" t="s">
        <v>745</v>
      </c>
      <c r="I158" s="337" t="s">
        <v>715</v>
      </c>
      <c r="J158" s="337"/>
      <c r="K158" s="333"/>
    </row>
    <row r="159" ht="15" customHeight="1">
      <c r="B159" s="339"/>
      <c r="C159" s="321"/>
      <c r="D159" s="321"/>
      <c r="E159" s="321"/>
      <c r="F159" s="321"/>
      <c r="G159" s="321"/>
      <c r="H159" s="321"/>
      <c r="I159" s="321"/>
      <c r="J159" s="321"/>
      <c r="K159" s="340"/>
    </row>
    <row r="160" ht="18.75" customHeight="1">
      <c r="B160" s="286"/>
      <c r="C160" s="290"/>
      <c r="D160" s="290"/>
      <c r="E160" s="290"/>
      <c r="F160" s="311"/>
      <c r="G160" s="290"/>
      <c r="H160" s="290"/>
      <c r="I160" s="290"/>
      <c r="J160" s="290"/>
      <c r="K160" s="286"/>
    </row>
    <row r="16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ht="7.5" customHeight="1">
      <c r="B162" s="276"/>
      <c r="C162" s="277"/>
      <c r="D162" s="277"/>
      <c r="E162" s="277"/>
      <c r="F162" s="277"/>
      <c r="G162" s="277"/>
      <c r="H162" s="277"/>
      <c r="I162" s="277"/>
      <c r="J162" s="277"/>
      <c r="K162" s="278"/>
    </row>
    <row r="163" ht="45" customHeight="1">
      <c r="B163" s="279"/>
      <c r="C163" s="280" t="s">
        <v>746</v>
      </c>
      <c r="D163" s="280"/>
      <c r="E163" s="280"/>
      <c r="F163" s="280"/>
      <c r="G163" s="280"/>
      <c r="H163" s="280"/>
      <c r="I163" s="280"/>
      <c r="J163" s="280"/>
      <c r="K163" s="281"/>
    </row>
    <row r="164" ht="17.25" customHeight="1">
      <c r="B164" s="279"/>
      <c r="C164" s="304" t="s">
        <v>675</v>
      </c>
      <c r="D164" s="304"/>
      <c r="E164" s="304"/>
      <c r="F164" s="304" t="s">
        <v>676</v>
      </c>
      <c r="G164" s="341"/>
      <c r="H164" s="342" t="s">
        <v>105</v>
      </c>
      <c r="I164" s="342" t="s">
        <v>56</v>
      </c>
      <c r="J164" s="304" t="s">
        <v>677</v>
      </c>
      <c r="K164" s="281"/>
    </row>
    <row r="165" ht="17.25" customHeight="1">
      <c r="B165" s="282"/>
      <c r="C165" s="306" t="s">
        <v>678</v>
      </c>
      <c r="D165" s="306"/>
      <c r="E165" s="306"/>
      <c r="F165" s="307" t="s">
        <v>679</v>
      </c>
      <c r="G165" s="343"/>
      <c r="H165" s="344"/>
      <c r="I165" s="344"/>
      <c r="J165" s="306" t="s">
        <v>680</v>
      </c>
      <c r="K165" s="284"/>
    </row>
    <row r="166" ht="5.25" customHeight="1">
      <c r="B166" s="312"/>
      <c r="C166" s="309"/>
      <c r="D166" s="309"/>
      <c r="E166" s="309"/>
      <c r="F166" s="309"/>
      <c r="G166" s="310"/>
      <c r="H166" s="309"/>
      <c r="I166" s="309"/>
      <c r="J166" s="309"/>
      <c r="K166" s="333"/>
    </row>
    <row r="167" ht="15" customHeight="1">
      <c r="B167" s="312"/>
      <c r="C167" s="290" t="s">
        <v>684</v>
      </c>
      <c r="D167" s="290"/>
      <c r="E167" s="290"/>
      <c r="F167" s="311" t="s">
        <v>681</v>
      </c>
      <c r="G167" s="290"/>
      <c r="H167" s="290" t="s">
        <v>720</v>
      </c>
      <c r="I167" s="290" t="s">
        <v>683</v>
      </c>
      <c r="J167" s="290">
        <v>120</v>
      </c>
      <c r="K167" s="333"/>
    </row>
    <row r="168" ht="15" customHeight="1">
      <c r="B168" s="312"/>
      <c r="C168" s="290" t="s">
        <v>729</v>
      </c>
      <c r="D168" s="290"/>
      <c r="E168" s="290"/>
      <c r="F168" s="311" t="s">
        <v>681</v>
      </c>
      <c r="G168" s="290"/>
      <c r="H168" s="290" t="s">
        <v>730</v>
      </c>
      <c r="I168" s="290" t="s">
        <v>683</v>
      </c>
      <c r="J168" s="290" t="s">
        <v>731</v>
      </c>
      <c r="K168" s="333"/>
    </row>
    <row r="169" ht="15" customHeight="1">
      <c r="B169" s="312"/>
      <c r="C169" s="290" t="s">
        <v>630</v>
      </c>
      <c r="D169" s="290"/>
      <c r="E169" s="290"/>
      <c r="F169" s="311" t="s">
        <v>681</v>
      </c>
      <c r="G169" s="290"/>
      <c r="H169" s="290" t="s">
        <v>747</v>
      </c>
      <c r="I169" s="290" t="s">
        <v>683</v>
      </c>
      <c r="J169" s="290" t="s">
        <v>731</v>
      </c>
      <c r="K169" s="333"/>
    </row>
    <row r="170" ht="15" customHeight="1">
      <c r="B170" s="312"/>
      <c r="C170" s="290" t="s">
        <v>686</v>
      </c>
      <c r="D170" s="290"/>
      <c r="E170" s="290"/>
      <c r="F170" s="311" t="s">
        <v>687</v>
      </c>
      <c r="G170" s="290"/>
      <c r="H170" s="290" t="s">
        <v>747</v>
      </c>
      <c r="I170" s="290" t="s">
        <v>683</v>
      </c>
      <c r="J170" s="290">
        <v>50</v>
      </c>
      <c r="K170" s="333"/>
    </row>
    <row r="171" ht="15" customHeight="1">
      <c r="B171" s="312"/>
      <c r="C171" s="290" t="s">
        <v>689</v>
      </c>
      <c r="D171" s="290"/>
      <c r="E171" s="290"/>
      <c r="F171" s="311" t="s">
        <v>681</v>
      </c>
      <c r="G171" s="290"/>
      <c r="H171" s="290" t="s">
        <v>747</v>
      </c>
      <c r="I171" s="290" t="s">
        <v>691</v>
      </c>
      <c r="J171" s="290"/>
      <c r="K171" s="333"/>
    </row>
    <row r="172" ht="15" customHeight="1">
      <c r="B172" s="312"/>
      <c r="C172" s="290" t="s">
        <v>700</v>
      </c>
      <c r="D172" s="290"/>
      <c r="E172" s="290"/>
      <c r="F172" s="311" t="s">
        <v>687</v>
      </c>
      <c r="G172" s="290"/>
      <c r="H172" s="290" t="s">
        <v>747</v>
      </c>
      <c r="I172" s="290" t="s">
        <v>683</v>
      </c>
      <c r="J172" s="290">
        <v>50</v>
      </c>
      <c r="K172" s="333"/>
    </row>
    <row r="173" ht="15" customHeight="1">
      <c r="B173" s="312"/>
      <c r="C173" s="290" t="s">
        <v>708</v>
      </c>
      <c r="D173" s="290"/>
      <c r="E173" s="290"/>
      <c r="F173" s="311" t="s">
        <v>687</v>
      </c>
      <c r="G173" s="290"/>
      <c r="H173" s="290" t="s">
        <v>747</v>
      </c>
      <c r="I173" s="290" t="s">
        <v>683</v>
      </c>
      <c r="J173" s="290">
        <v>50</v>
      </c>
      <c r="K173" s="333"/>
    </row>
    <row r="174" ht="15" customHeight="1">
      <c r="B174" s="312"/>
      <c r="C174" s="290" t="s">
        <v>706</v>
      </c>
      <c r="D174" s="290"/>
      <c r="E174" s="290"/>
      <c r="F174" s="311" t="s">
        <v>687</v>
      </c>
      <c r="G174" s="290"/>
      <c r="H174" s="290" t="s">
        <v>747</v>
      </c>
      <c r="I174" s="290" t="s">
        <v>683</v>
      </c>
      <c r="J174" s="290">
        <v>50</v>
      </c>
      <c r="K174" s="333"/>
    </row>
    <row r="175" ht="15" customHeight="1">
      <c r="B175" s="312"/>
      <c r="C175" s="290" t="s">
        <v>104</v>
      </c>
      <c r="D175" s="290"/>
      <c r="E175" s="290"/>
      <c r="F175" s="311" t="s">
        <v>681</v>
      </c>
      <c r="G175" s="290"/>
      <c r="H175" s="290" t="s">
        <v>748</v>
      </c>
      <c r="I175" s="290" t="s">
        <v>749</v>
      </c>
      <c r="J175" s="290"/>
      <c r="K175" s="333"/>
    </row>
    <row r="176" ht="15" customHeight="1">
      <c r="B176" s="312"/>
      <c r="C176" s="290" t="s">
        <v>56</v>
      </c>
      <c r="D176" s="290"/>
      <c r="E176" s="290"/>
      <c r="F176" s="311" t="s">
        <v>681</v>
      </c>
      <c r="G176" s="290"/>
      <c r="H176" s="290" t="s">
        <v>750</v>
      </c>
      <c r="I176" s="290" t="s">
        <v>751</v>
      </c>
      <c r="J176" s="290">
        <v>1</v>
      </c>
      <c r="K176" s="333"/>
    </row>
    <row r="177" ht="15" customHeight="1">
      <c r="B177" s="312"/>
      <c r="C177" s="290" t="s">
        <v>52</v>
      </c>
      <c r="D177" s="290"/>
      <c r="E177" s="290"/>
      <c r="F177" s="311" t="s">
        <v>681</v>
      </c>
      <c r="G177" s="290"/>
      <c r="H177" s="290" t="s">
        <v>752</v>
      </c>
      <c r="I177" s="290" t="s">
        <v>683</v>
      </c>
      <c r="J177" s="290">
        <v>20</v>
      </c>
      <c r="K177" s="333"/>
    </row>
    <row r="178" ht="15" customHeight="1">
      <c r="B178" s="312"/>
      <c r="C178" s="290" t="s">
        <v>105</v>
      </c>
      <c r="D178" s="290"/>
      <c r="E178" s="290"/>
      <c r="F178" s="311" t="s">
        <v>681</v>
      </c>
      <c r="G178" s="290"/>
      <c r="H178" s="290" t="s">
        <v>753</v>
      </c>
      <c r="I178" s="290" t="s">
        <v>683</v>
      </c>
      <c r="J178" s="290">
        <v>255</v>
      </c>
      <c r="K178" s="333"/>
    </row>
    <row r="179" ht="15" customHeight="1">
      <c r="B179" s="312"/>
      <c r="C179" s="290" t="s">
        <v>106</v>
      </c>
      <c r="D179" s="290"/>
      <c r="E179" s="290"/>
      <c r="F179" s="311" t="s">
        <v>681</v>
      </c>
      <c r="G179" s="290"/>
      <c r="H179" s="290" t="s">
        <v>646</v>
      </c>
      <c r="I179" s="290" t="s">
        <v>683</v>
      </c>
      <c r="J179" s="290">
        <v>10</v>
      </c>
      <c r="K179" s="333"/>
    </row>
    <row r="180" ht="15" customHeight="1">
      <c r="B180" s="312"/>
      <c r="C180" s="290" t="s">
        <v>107</v>
      </c>
      <c r="D180" s="290"/>
      <c r="E180" s="290"/>
      <c r="F180" s="311" t="s">
        <v>681</v>
      </c>
      <c r="G180" s="290"/>
      <c r="H180" s="290" t="s">
        <v>754</v>
      </c>
      <c r="I180" s="290" t="s">
        <v>715</v>
      </c>
      <c r="J180" s="290"/>
      <c r="K180" s="333"/>
    </row>
    <row r="181" ht="15" customHeight="1">
      <c r="B181" s="312"/>
      <c r="C181" s="290" t="s">
        <v>755</v>
      </c>
      <c r="D181" s="290"/>
      <c r="E181" s="290"/>
      <c r="F181" s="311" t="s">
        <v>681</v>
      </c>
      <c r="G181" s="290"/>
      <c r="H181" s="290" t="s">
        <v>756</v>
      </c>
      <c r="I181" s="290" t="s">
        <v>715</v>
      </c>
      <c r="J181" s="290"/>
      <c r="K181" s="333"/>
    </row>
    <row r="182" ht="15" customHeight="1">
      <c r="B182" s="312"/>
      <c r="C182" s="290" t="s">
        <v>744</v>
      </c>
      <c r="D182" s="290"/>
      <c r="E182" s="290"/>
      <c r="F182" s="311" t="s">
        <v>681</v>
      </c>
      <c r="G182" s="290"/>
      <c r="H182" s="290" t="s">
        <v>757</v>
      </c>
      <c r="I182" s="290" t="s">
        <v>715</v>
      </c>
      <c r="J182" s="290"/>
      <c r="K182" s="333"/>
    </row>
    <row r="183" ht="15" customHeight="1">
      <c r="B183" s="312"/>
      <c r="C183" s="290" t="s">
        <v>109</v>
      </c>
      <c r="D183" s="290"/>
      <c r="E183" s="290"/>
      <c r="F183" s="311" t="s">
        <v>687</v>
      </c>
      <c r="G183" s="290"/>
      <c r="H183" s="290" t="s">
        <v>758</v>
      </c>
      <c r="I183" s="290" t="s">
        <v>683</v>
      </c>
      <c r="J183" s="290">
        <v>50</v>
      </c>
      <c r="K183" s="333"/>
    </row>
    <row r="184" ht="15" customHeight="1">
      <c r="B184" s="312"/>
      <c r="C184" s="290" t="s">
        <v>759</v>
      </c>
      <c r="D184" s="290"/>
      <c r="E184" s="290"/>
      <c r="F184" s="311" t="s">
        <v>687</v>
      </c>
      <c r="G184" s="290"/>
      <c r="H184" s="290" t="s">
        <v>760</v>
      </c>
      <c r="I184" s="290" t="s">
        <v>761</v>
      </c>
      <c r="J184" s="290"/>
      <c r="K184" s="333"/>
    </row>
    <row r="185" ht="15" customHeight="1">
      <c r="B185" s="312"/>
      <c r="C185" s="290" t="s">
        <v>762</v>
      </c>
      <c r="D185" s="290"/>
      <c r="E185" s="290"/>
      <c r="F185" s="311" t="s">
        <v>687</v>
      </c>
      <c r="G185" s="290"/>
      <c r="H185" s="290" t="s">
        <v>763</v>
      </c>
      <c r="I185" s="290" t="s">
        <v>761</v>
      </c>
      <c r="J185" s="290"/>
      <c r="K185" s="333"/>
    </row>
    <row r="186" ht="15" customHeight="1">
      <c r="B186" s="312"/>
      <c r="C186" s="290" t="s">
        <v>764</v>
      </c>
      <c r="D186" s="290"/>
      <c r="E186" s="290"/>
      <c r="F186" s="311" t="s">
        <v>687</v>
      </c>
      <c r="G186" s="290"/>
      <c r="H186" s="290" t="s">
        <v>765</v>
      </c>
      <c r="I186" s="290" t="s">
        <v>761</v>
      </c>
      <c r="J186" s="290"/>
      <c r="K186" s="333"/>
    </row>
    <row r="187" ht="15" customHeight="1">
      <c r="B187" s="312"/>
      <c r="C187" s="345" t="s">
        <v>766</v>
      </c>
      <c r="D187" s="290"/>
      <c r="E187" s="290"/>
      <c r="F187" s="311" t="s">
        <v>687</v>
      </c>
      <c r="G187" s="290"/>
      <c r="H187" s="290" t="s">
        <v>767</v>
      </c>
      <c r="I187" s="290" t="s">
        <v>768</v>
      </c>
      <c r="J187" s="346" t="s">
        <v>769</v>
      </c>
      <c r="K187" s="333"/>
    </row>
    <row r="188" ht="15" customHeight="1">
      <c r="B188" s="312"/>
      <c r="C188" s="296" t="s">
        <v>41</v>
      </c>
      <c r="D188" s="290"/>
      <c r="E188" s="290"/>
      <c r="F188" s="311" t="s">
        <v>681</v>
      </c>
      <c r="G188" s="290"/>
      <c r="H188" s="286" t="s">
        <v>770</v>
      </c>
      <c r="I188" s="290" t="s">
        <v>771</v>
      </c>
      <c r="J188" s="290"/>
      <c r="K188" s="333"/>
    </row>
    <row r="189" ht="15" customHeight="1">
      <c r="B189" s="312"/>
      <c r="C189" s="296" t="s">
        <v>772</v>
      </c>
      <c r="D189" s="290"/>
      <c r="E189" s="290"/>
      <c r="F189" s="311" t="s">
        <v>681</v>
      </c>
      <c r="G189" s="290"/>
      <c r="H189" s="290" t="s">
        <v>773</v>
      </c>
      <c r="I189" s="290" t="s">
        <v>715</v>
      </c>
      <c r="J189" s="290"/>
      <c r="K189" s="333"/>
    </row>
    <row r="190" ht="15" customHeight="1">
      <c r="B190" s="312"/>
      <c r="C190" s="296" t="s">
        <v>774</v>
      </c>
      <c r="D190" s="290"/>
      <c r="E190" s="290"/>
      <c r="F190" s="311" t="s">
        <v>681</v>
      </c>
      <c r="G190" s="290"/>
      <c r="H190" s="290" t="s">
        <v>775</v>
      </c>
      <c r="I190" s="290" t="s">
        <v>715</v>
      </c>
      <c r="J190" s="290"/>
      <c r="K190" s="333"/>
    </row>
    <row r="191" ht="15" customHeight="1">
      <c r="B191" s="312"/>
      <c r="C191" s="296" t="s">
        <v>776</v>
      </c>
      <c r="D191" s="290"/>
      <c r="E191" s="290"/>
      <c r="F191" s="311" t="s">
        <v>687</v>
      </c>
      <c r="G191" s="290"/>
      <c r="H191" s="290" t="s">
        <v>777</v>
      </c>
      <c r="I191" s="290" t="s">
        <v>715</v>
      </c>
      <c r="J191" s="290"/>
      <c r="K191" s="333"/>
    </row>
    <row r="192" ht="15" customHeight="1">
      <c r="B192" s="339"/>
      <c r="C192" s="347"/>
      <c r="D192" s="321"/>
      <c r="E192" s="321"/>
      <c r="F192" s="321"/>
      <c r="G192" s="321"/>
      <c r="H192" s="321"/>
      <c r="I192" s="321"/>
      <c r="J192" s="321"/>
      <c r="K192" s="340"/>
    </row>
    <row r="193" ht="18.75" customHeight="1">
      <c r="B193" s="286"/>
      <c r="C193" s="290"/>
      <c r="D193" s="290"/>
      <c r="E193" s="290"/>
      <c r="F193" s="311"/>
      <c r="G193" s="290"/>
      <c r="H193" s="290"/>
      <c r="I193" s="290"/>
      <c r="J193" s="290"/>
      <c r="K193" s="286"/>
    </row>
    <row r="194" ht="18.75" customHeight="1">
      <c r="B194" s="286"/>
      <c r="C194" s="290"/>
      <c r="D194" s="290"/>
      <c r="E194" s="290"/>
      <c r="F194" s="311"/>
      <c r="G194" s="290"/>
      <c r="H194" s="290"/>
      <c r="I194" s="290"/>
      <c r="J194" s="290"/>
      <c r="K194" s="286"/>
    </row>
    <row r="195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ht="13.5">
      <c r="B196" s="276"/>
      <c r="C196" s="277"/>
      <c r="D196" s="277"/>
      <c r="E196" s="277"/>
      <c r="F196" s="277"/>
      <c r="G196" s="277"/>
      <c r="H196" s="277"/>
      <c r="I196" s="277"/>
      <c r="J196" s="277"/>
      <c r="K196" s="278"/>
    </row>
    <row r="197" ht="21">
      <c r="B197" s="279"/>
      <c r="C197" s="280" t="s">
        <v>778</v>
      </c>
      <c r="D197" s="280"/>
      <c r="E197" s="280"/>
      <c r="F197" s="280"/>
      <c r="G197" s="280"/>
      <c r="H197" s="280"/>
      <c r="I197" s="280"/>
      <c r="J197" s="280"/>
      <c r="K197" s="281"/>
    </row>
    <row r="198" ht="25.5" customHeight="1">
      <c r="B198" s="279"/>
      <c r="C198" s="348" t="s">
        <v>779</v>
      </c>
      <c r="D198" s="348"/>
      <c r="E198" s="348"/>
      <c r="F198" s="348" t="s">
        <v>780</v>
      </c>
      <c r="G198" s="349"/>
      <c r="H198" s="348" t="s">
        <v>781</v>
      </c>
      <c r="I198" s="348"/>
      <c r="J198" s="348"/>
      <c r="K198" s="281"/>
    </row>
    <row r="199" ht="5.25" customHeight="1">
      <c r="B199" s="312"/>
      <c r="C199" s="309"/>
      <c r="D199" s="309"/>
      <c r="E199" s="309"/>
      <c r="F199" s="309"/>
      <c r="G199" s="290"/>
      <c r="H199" s="309"/>
      <c r="I199" s="309"/>
      <c r="J199" s="309"/>
      <c r="K199" s="333"/>
    </row>
    <row r="200" ht="15" customHeight="1">
      <c r="B200" s="312"/>
      <c r="C200" s="290" t="s">
        <v>771</v>
      </c>
      <c r="D200" s="290"/>
      <c r="E200" s="290"/>
      <c r="F200" s="311" t="s">
        <v>42</v>
      </c>
      <c r="G200" s="290"/>
      <c r="H200" s="290" t="s">
        <v>782</v>
      </c>
      <c r="I200" s="290"/>
      <c r="J200" s="290"/>
      <c r="K200" s="333"/>
    </row>
    <row r="201" ht="15" customHeight="1">
      <c r="B201" s="312"/>
      <c r="C201" s="318"/>
      <c r="D201" s="290"/>
      <c r="E201" s="290"/>
      <c r="F201" s="311" t="s">
        <v>43</v>
      </c>
      <c r="G201" s="290"/>
      <c r="H201" s="290" t="s">
        <v>783</v>
      </c>
      <c r="I201" s="290"/>
      <c r="J201" s="290"/>
      <c r="K201" s="333"/>
    </row>
    <row r="202" ht="15" customHeight="1">
      <c r="B202" s="312"/>
      <c r="C202" s="318"/>
      <c r="D202" s="290"/>
      <c r="E202" s="290"/>
      <c r="F202" s="311" t="s">
        <v>46</v>
      </c>
      <c r="G202" s="290"/>
      <c r="H202" s="290" t="s">
        <v>784</v>
      </c>
      <c r="I202" s="290"/>
      <c r="J202" s="290"/>
      <c r="K202" s="333"/>
    </row>
    <row r="203" ht="15" customHeight="1">
      <c r="B203" s="312"/>
      <c r="C203" s="290"/>
      <c r="D203" s="290"/>
      <c r="E203" s="290"/>
      <c r="F203" s="311" t="s">
        <v>44</v>
      </c>
      <c r="G203" s="290"/>
      <c r="H203" s="290" t="s">
        <v>785</v>
      </c>
      <c r="I203" s="290"/>
      <c r="J203" s="290"/>
      <c r="K203" s="333"/>
    </row>
    <row r="204" ht="15" customHeight="1">
      <c r="B204" s="312"/>
      <c r="C204" s="290"/>
      <c r="D204" s="290"/>
      <c r="E204" s="290"/>
      <c r="F204" s="311" t="s">
        <v>45</v>
      </c>
      <c r="G204" s="290"/>
      <c r="H204" s="290" t="s">
        <v>786</v>
      </c>
      <c r="I204" s="290"/>
      <c r="J204" s="290"/>
      <c r="K204" s="333"/>
    </row>
    <row r="205" ht="15" customHeight="1">
      <c r="B205" s="312"/>
      <c r="C205" s="290"/>
      <c r="D205" s="290"/>
      <c r="E205" s="290"/>
      <c r="F205" s="311"/>
      <c r="G205" s="290"/>
      <c r="H205" s="290"/>
      <c r="I205" s="290"/>
      <c r="J205" s="290"/>
      <c r="K205" s="333"/>
    </row>
    <row r="206" ht="15" customHeight="1">
      <c r="B206" s="312"/>
      <c r="C206" s="290" t="s">
        <v>727</v>
      </c>
      <c r="D206" s="290"/>
      <c r="E206" s="290"/>
      <c r="F206" s="311" t="s">
        <v>76</v>
      </c>
      <c r="G206" s="290"/>
      <c r="H206" s="290" t="s">
        <v>787</v>
      </c>
      <c r="I206" s="290"/>
      <c r="J206" s="290"/>
      <c r="K206" s="333"/>
    </row>
    <row r="207" ht="15" customHeight="1">
      <c r="B207" s="312"/>
      <c r="C207" s="318"/>
      <c r="D207" s="290"/>
      <c r="E207" s="290"/>
      <c r="F207" s="311" t="s">
        <v>624</v>
      </c>
      <c r="G207" s="290"/>
      <c r="H207" s="290" t="s">
        <v>625</v>
      </c>
      <c r="I207" s="290"/>
      <c r="J207" s="290"/>
      <c r="K207" s="333"/>
    </row>
    <row r="208" ht="15" customHeight="1">
      <c r="B208" s="312"/>
      <c r="C208" s="290"/>
      <c r="D208" s="290"/>
      <c r="E208" s="290"/>
      <c r="F208" s="311" t="s">
        <v>622</v>
      </c>
      <c r="G208" s="290"/>
      <c r="H208" s="290" t="s">
        <v>788</v>
      </c>
      <c r="I208" s="290"/>
      <c r="J208" s="290"/>
      <c r="K208" s="333"/>
    </row>
    <row r="209" ht="15" customHeight="1">
      <c r="B209" s="350"/>
      <c r="C209" s="318"/>
      <c r="D209" s="318"/>
      <c r="E209" s="318"/>
      <c r="F209" s="311" t="s">
        <v>626</v>
      </c>
      <c r="G209" s="296"/>
      <c r="H209" s="337" t="s">
        <v>627</v>
      </c>
      <c r="I209" s="337"/>
      <c r="J209" s="337"/>
      <c r="K209" s="351"/>
    </row>
    <row r="210" ht="15" customHeight="1">
      <c r="B210" s="350"/>
      <c r="C210" s="318"/>
      <c r="D210" s="318"/>
      <c r="E210" s="318"/>
      <c r="F210" s="311" t="s">
        <v>628</v>
      </c>
      <c r="G210" s="296"/>
      <c r="H210" s="337" t="s">
        <v>789</v>
      </c>
      <c r="I210" s="337"/>
      <c r="J210" s="337"/>
      <c r="K210" s="351"/>
    </row>
    <row r="211" ht="15" customHeight="1">
      <c r="B211" s="350"/>
      <c r="C211" s="318"/>
      <c r="D211" s="318"/>
      <c r="E211" s="318"/>
      <c r="F211" s="352"/>
      <c r="G211" s="296"/>
      <c r="H211" s="353"/>
      <c r="I211" s="353"/>
      <c r="J211" s="353"/>
      <c r="K211" s="351"/>
    </row>
    <row r="212" ht="15" customHeight="1">
      <c r="B212" s="350"/>
      <c r="C212" s="290" t="s">
        <v>751</v>
      </c>
      <c r="D212" s="318"/>
      <c r="E212" s="318"/>
      <c r="F212" s="311">
        <v>1</v>
      </c>
      <c r="G212" s="296"/>
      <c r="H212" s="337" t="s">
        <v>790</v>
      </c>
      <c r="I212" s="337"/>
      <c r="J212" s="337"/>
      <c r="K212" s="351"/>
    </row>
    <row r="213" ht="15" customHeight="1">
      <c r="B213" s="350"/>
      <c r="C213" s="318"/>
      <c r="D213" s="318"/>
      <c r="E213" s="318"/>
      <c r="F213" s="311">
        <v>2</v>
      </c>
      <c r="G213" s="296"/>
      <c r="H213" s="337" t="s">
        <v>791</v>
      </c>
      <c r="I213" s="337"/>
      <c r="J213" s="337"/>
      <c r="K213" s="351"/>
    </row>
    <row r="214" ht="15" customHeight="1">
      <c r="B214" s="350"/>
      <c r="C214" s="318"/>
      <c r="D214" s="318"/>
      <c r="E214" s="318"/>
      <c r="F214" s="311">
        <v>3</v>
      </c>
      <c r="G214" s="296"/>
      <c r="H214" s="337" t="s">
        <v>792</v>
      </c>
      <c r="I214" s="337"/>
      <c r="J214" s="337"/>
      <c r="K214" s="351"/>
    </row>
    <row r="215" ht="15" customHeight="1">
      <c r="B215" s="350"/>
      <c r="C215" s="318"/>
      <c r="D215" s="318"/>
      <c r="E215" s="318"/>
      <c r="F215" s="311">
        <v>4</v>
      </c>
      <c r="G215" s="296"/>
      <c r="H215" s="337" t="s">
        <v>793</v>
      </c>
      <c r="I215" s="337"/>
      <c r="J215" s="337"/>
      <c r="K215" s="351"/>
    </row>
    <row r="216" ht="12.75" customHeight="1">
      <c r="B216" s="354"/>
      <c r="C216" s="355"/>
      <c r="D216" s="355"/>
      <c r="E216" s="355"/>
      <c r="F216" s="355"/>
      <c r="G216" s="355"/>
      <c r="H216" s="355"/>
      <c r="I216" s="355"/>
      <c r="J216" s="355"/>
      <c r="K216" s="356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Voldán, Tomáš</dc:creator>
  <cp:lastModifiedBy>Voldán, Tomáš</cp:lastModifiedBy>
  <dcterms:created xsi:type="dcterms:W3CDTF">2018-04-03T12:54:15Z</dcterms:created>
  <dcterms:modified xsi:type="dcterms:W3CDTF">2018-04-03T12:54:21Z</dcterms:modified>
</cp:coreProperties>
</file>